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5" l="1"/>
  <c r="S90" i="5"/>
  <c r="T90" i="5" s="1"/>
  <c r="G90" i="5"/>
  <c r="O90" i="5" s="1"/>
  <c r="U90" i="5" s="1"/>
  <c r="T89" i="5"/>
  <c r="S89" i="5"/>
  <c r="O89" i="5"/>
  <c r="U89" i="5" s="1"/>
  <c r="G89" i="5"/>
  <c r="S88" i="5"/>
  <c r="S86" i="5" s="1"/>
  <c r="G88" i="5"/>
  <c r="G86" i="5" s="1"/>
  <c r="T87" i="5"/>
  <c r="S87" i="5"/>
  <c r="O87" i="5"/>
  <c r="U87" i="5" s="1"/>
  <c r="G87" i="5"/>
  <c r="R86" i="5"/>
  <c r="R91" i="5" s="1"/>
  <c r="Q86" i="5"/>
  <c r="Q91" i="5" s="1"/>
  <c r="Q93" i="5" s="1"/>
  <c r="P86" i="5"/>
  <c r="P91" i="5" s="1"/>
  <c r="P93" i="5" s="1"/>
  <c r="N86" i="5"/>
  <c r="M86" i="5"/>
  <c r="L86" i="5"/>
  <c r="K86" i="5"/>
  <c r="K91" i="5" s="1"/>
  <c r="J86" i="5"/>
  <c r="J91" i="5" s="1"/>
  <c r="I86" i="5"/>
  <c r="I91" i="5" s="1"/>
  <c r="I93" i="5" s="1"/>
  <c r="H86" i="5"/>
  <c r="F86" i="5"/>
  <c r="F91" i="5" s="1"/>
  <c r="E86" i="5"/>
  <c r="E91" i="5" s="1"/>
  <c r="D86" i="5"/>
  <c r="D91" i="5" s="1"/>
  <c r="C86" i="5"/>
  <c r="C91" i="5" s="1"/>
  <c r="C93" i="5" s="1"/>
  <c r="S85" i="5"/>
  <c r="T85" i="5" s="1"/>
  <c r="O85" i="5"/>
  <c r="U85" i="5" s="1"/>
  <c r="G85" i="5"/>
  <c r="S84" i="5"/>
  <c r="T84" i="5" s="1"/>
  <c r="G84" i="5"/>
  <c r="O84" i="5" s="1"/>
  <c r="U84" i="5" s="1"/>
  <c r="T83" i="5"/>
  <c r="S83" i="5"/>
  <c r="G83" i="5"/>
  <c r="O83" i="5" s="1"/>
  <c r="U83" i="5" s="1"/>
  <c r="S82" i="5"/>
  <c r="T82" i="5" s="1"/>
  <c r="G82" i="5"/>
  <c r="O82" i="5" s="1"/>
  <c r="S81" i="5"/>
  <c r="R81" i="5"/>
  <c r="Q81" i="5"/>
  <c r="P81" i="5"/>
  <c r="N81" i="5"/>
  <c r="N91" i="5" s="1"/>
  <c r="M81" i="5"/>
  <c r="L81" i="5"/>
  <c r="K81" i="5"/>
  <c r="J81" i="5"/>
  <c r="I81" i="5"/>
  <c r="H81" i="5"/>
  <c r="H91" i="5" s="1"/>
  <c r="F81" i="5"/>
  <c r="E81" i="5"/>
  <c r="D81" i="5"/>
  <c r="C81" i="5"/>
  <c r="S80" i="5"/>
  <c r="T80" i="5" s="1"/>
  <c r="G80" i="5"/>
  <c r="O80" i="5" s="1"/>
  <c r="T79" i="5"/>
  <c r="S79" i="5"/>
  <c r="O79" i="5"/>
  <c r="O78" i="5" s="1"/>
  <c r="G79" i="5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U76" i="5" s="1"/>
  <c r="S75" i="5"/>
  <c r="S73" i="5" s="1"/>
  <c r="O75" i="5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T70" i="5" s="1"/>
  <c r="G72" i="5"/>
  <c r="O72" i="5" s="1"/>
  <c r="U72" i="5" s="1"/>
  <c r="T71" i="5"/>
  <c r="S71" i="5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T69" i="5"/>
  <c r="S69" i="5"/>
  <c r="G69" i="5"/>
  <c r="O69" i="5" s="1"/>
  <c r="U69" i="5" s="1"/>
  <c r="T68" i="5"/>
  <c r="S68" i="5"/>
  <c r="G68" i="5"/>
  <c r="O68" i="5" s="1"/>
  <c r="U68" i="5" s="1"/>
  <c r="T67" i="5"/>
  <c r="S67" i="5"/>
  <c r="G67" i="5"/>
  <c r="O67" i="5" s="1"/>
  <c r="U67" i="5" s="1"/>
  <c r="S66" i="5"/>
  <c r="T66" i="5" s="1"/>
  <c r="O66" i="5"/>
  <c r="G66" i="5"/>
  <c r="T65" i="5"/>
  <c r="S65" i="5"/>
  <c r="O65" i="5"/>
  <c r="U65" i="5" s="1"/>
  <c r="G65" i="5"/>
  <c r="S64" i="5"/>
  <c r="T64" i="5" s="1"/>
  <c r="G64" i="5"/>
  <c r="O64" i="5" s="1"/>
  <c r="T63" i="5"/>
  <c r="S63" i="5"/>
  <c r="G63" i="5"/>
  <c r="O63" i="5" s="1"/>
  <c r="U63" i="5" s="1"/>
  <c r="S62" i="5"/>
  <c r="T62" i="5" s="1"/>
  <c r="G62" i="5"/>
  <c r="O62" i="5" s="1"/>
  <c r="S61" i="5"/>
  <c r="T61" i="5" s="1"/>
  <c r="O61" i="5"/>
  <c r="G61" i="5"/>
  <c r="S60" i="5"/>
  <c r="T60" i="5" s="1"/>
  <c r="G60" i="5"/>
  <c r="O60" i="5" s="1"/>
  <c r="U60" i="5" s="1"/>
  <c r="S59" i="5"/>
  <c r="T59" i="5" s="1"/>
  <c r="G59" i="5"/>
  <c r="O59" i="5" s="1"/>
  <c r="S58" i="5"/>
  <c r="T58" i="5" s="1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N54" i="5"/>
  <c r="G54" i="5"/>
  <c r="O54" i="5" s="1"/>
  <c r="S53" i="5"/>
  <c r="T53" i="5" s="1"/>
  <c r="N53" i="5"/>
  <c r="G53" i="5"/>
  <c r="O53" i="5" s="1"/>
  <c r="U53" i="5" s="1"/>
  <c r="S52" i="5"/>
  <c r="T52" i="5" s="1"/>
  <c r="N52" i="5"/>
  <c r="G52" i="5"/>
  <c r="O52" i="5" s="1"/>
  <c r="S51" i="5"/>
  <c r="T51" i="5" s="1"/>
  <c r="N51" i="5"/>
  <c r="N50" i="5" s="1"/>
  <c r="G51" i="5"/>
  <c r="O51" i="5" s="1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S49" i="5"/>
  <c r="T49" i="5" s="1"/>
  <c r="N49" i="5"/>
  <c r="O49" i="5" s="1"/>
  <c r="U49" i="5" s="1"/>
  <c r="G49" i="5"/>
  <c r="S48" i="5"/>
  <c r="T48" i="5" s="1"/>
  <c r="O48" i="5"/>
  <c r="U48" i="5" s="1"/>
  <c r="N48" i="5"/>
  <c r="G48" i="5"/>
  <c r="S47" i="5"/>
  <c r="T47" i="5" s="1"/>
  <c r="N47" i="5"/>
  <c r="O47" i="5" s="1"/>
  <c r="U47" i="5" s="1"/>
  <c r="G47" i="5"/>
  <c r="S46" i="5"/>
  <c r="T46" i="5" s="1"/>
  <c r="O46" i="5"/>
  <c r="U46" i="5" s="1"/>
  <c r="N46" i="5"/>
  <c r="N45" i="5" s="1"/>
  <c r="G46" i="5"/>
  <c r="S45" i="5"/>
  <c r="R45" i="5"/>
  <c r="Q45" i="5"/>
  <c r="P45" i="5"/>
  <c r="M45" i="5"/>
  <c r="L45" i="5"/>
  <c r="K45" i="5"/>
  <c r="J45" i="5"/>
  <c r="I45" i="5"/>
  <c r="H45" i="5"/>
  <c r="G45" i="5"/>
  <c r="F45" i="5"/>
  <c r="E45" i="5"/>
  <c r="D45" i="5"/>
  <c r="C45" i="5"/>
  <c r="S44" i="5"/>
  <c r="T44" i="5" s="1"/>
  <c r="O44" i="5"/>
  <c r="U44" i="5" s="1"/>
  <c r="N44" i="5"/>
  <c r="G44" i="5"/>
  <c r="T43" i="5"/>
  <c r="T42" i="5" s="1"/>
  <c r="S43" i="5"/>
  <c r="O43" i="5"/>
  <c r="U43" i="5" s="1"/>
  <c r="U42" i="5" s="1"/>
  <c r="N43" i="5"/>
  <c r="G43" i="5"/>
  <c r="S42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S41" i="5"/>
  <c r="T41" i="5" s="1"/>
  <c r="N41" i="5"/>
  <c r="G41" i="5"/>
  <c r="O41" i="5" s="1"/>
  <c r="U41" i="5" s="1"/>
  <c r="T40" i="5"/>
  <c r="T39" i="5" s="1"/>
  <c r="S40" i="5"/>
  <c r="S39" i="5" s="1"/>
  <c r="N40" i="5"/>
  <c r="G40" i="5"/>
  <c r="O40" i="5" s="1"/>
  <c r="R39" i="5"/>
  <c r="Q39" i="5"/>
  <c r="P39" i="5"/>
  <c r="N39" i="5"/>
  <c r="M39" i="5"/>
  <c r="L39" i="5"/>
  <c r="K39" i="5"/>
  <c r="J39" i="5"/>
  <c r="I39" i="5"/>
  <c r="H39" i="5"/>
  <c r="G39" i="5"/>
  <c r="F39" i="5"/>
  <c r="E39" i="5"/>
  <c r="D39" i="5"/>
  <c r="C39" i="5"/>
  <c r="T38" i="5"/>
  <c r="S38" i="5"/>
  <c r="N38" i="5"/>
  <c r="G38" i="5"/>
  <c r="O38" i="5" s="1"/>
  <c r="U38" i="5" s="1"/>
  <c r="T37" i="5"/>
  <c r="S37" i="5"/>
  <c r="N37" i="5"/>
  <c r="G37" i="5"/>
  <c r="O37" i="5" s="1"/>
  <c r="U37" i="5" s="1"/>
  <c r="T36" i="5"/>
  <c r="T35" i="5" s="1"/>
  <c r="S36" i="5"/>
  <c r="S35" i="5" s="1"/>
  <c r="N36" i="5"/>
  <c r="G36" i="5"/>
  <c r="O36" i="5" s="1"/>
  <c r="R35" i="5"/>
  <c r="Q35" i="5"/>
  <c r="P35" i="5"/>
  <c r="N35" i="5"/>
  <c r="M35" i="5"/>
  <c r="L35" i="5"/>
  <c r="K35" i="5"/>
  <c r="J35" i="5"/>
  <c r="I35" i="5"/>
  <c r="H35" i="5"/>
  <c r="F35" i="5"/>
  <c r="E35" i="5"/>
  <c r="D35" i="5"/>
  <c r="C35" i="5"/>
  <c r="T34" i="5"/>
  <c r="S34" i="5"/>
  <c r="N34" i="5"/>
  <c r="G34" i="5"/>
  <c r="O34" i="5" s="1"/>
  <c r="U34" i="5" s="1"/>
  <c r="S33" i="5"/>
  <c r="T33" i="5" s="1"/>
  <c r="N33" i="5"/>
  <c r="G33" i="5"/>
  <c r="O33" i="5" s="1"/>
  <c r="T32" i="5"/>
  <c r="S32" i="5"/>
  <c r="N32" i="5"/>
  <c r="G32" i="5"/>
  <c r="O32" i="5" s="1"/>
  <c r="U32" i="5" s="1"/>
  <c r="S31" i="5"/>
  <c r="S30" i="5" s="1"/>
  <c r="N31" i="5"/>
  <c r="N30" i="5" s="1"/>
  <c r="G31" i="5"/>
  <c r="G30" i="5" s="1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T29" i="5"/>
  <c r="S29" i="5"/>
  <c r="N29" i="5"/>
  <c r="G29" i="5"/>
  <c r="O29" i="5" s="1"/>
  <c r="U29" i="5" s="1"/>
  <c r="S28" i="5"/>
  <c r="T28" i="5" s="1"/>
  <c r="N28" i="5"/>
  <c r="G28" i="5"/>
  <c r="O28" i="5" s="1"/>
  <c r="U28" i="5" s="1"/>
  <c r="S27" i="5"/>
  <c r="T27" i="5" s="1"/>
  <c r="N27" i="5"/>
  <c r="T26" i="5"/>
  <c r="S26" i="5"/>
  <c r="N26" i="5"/>
  <c r="G26" i="5"/>
  <c r="O26" i="5" s="1"/>
  <c r="U26" i="5" s="1"/>
  <c r="S25" i="5"/>
  <c r="T25" i="5" s="1"/>
  <c r="N25" i="5"/>
  <c r="N24" i="5" s="1"/>
  <c r="G25" i="5"/>
  <c r="O25" i="5" s="1"/>
  <c r="R24" i="5"/>
  <c r="Q24" i="5"/>
  <c r="P24" i="5"/>
  <c r="M24" i="5"/>
  <c r="L24" i="5"/>
  <c r="K24" i="5"/>
  <c r="J24" i="5"/>
  <c r="I24" i="5"/>
  <c r="H24" i="5"/>
  <c r="G24" i="5"/>
  <c r="F24" i="5"/>
  <c r="E24" i="5"/>
  <c r="D24" i="5"/>
  <c r="C24" i="5"/>
  <c r="S23" i="5"/>
  <c r="T23" i="5" s="1"/>
  <c r="N23" i="5"/>
  <c r="G23" i="5"/>
  <c r="O23" i="5" s="1"/>
  <c r="S22" i="5"/>
  <c r="T22" i="5" s="1"/>
  <c r="N22" i="5"/>
  <c r="G22" i="5"/>
  <c r="O22" i="5" s="1"/>
  <c r="U22" i="5" s="1"/>
  <c r="S21" i="5"/>
  <c r="T21" i="5" s="1"/>
  <c r="O21" i="5"/>
  <c r="N21" i="5"/>
  <c r="G21" i="5"/>
  <c r="T20" i="5"/>
  <c r="S20" i="5"/>
  <c r="N20" i="5"/>
  <c r="G20" i="5"/>
  <c r="O20" i="5" s="1"/>
  <c r="U20" i="5" s="1"/>
  <c r="T19" i="5"/>
  <c r="S19" i="5"/>
  <c r="N19" i="5"/>
  <c r="G19" i="5"/>
  <c r="O19" i="5" s="1"/>
  <c r="U19" i="5" s="1"/>
  <c r="T18" i="5"/>
  <c r="S18" i="5"/>
  <c r="O18" i="5"/>
  <c r="U18" i="5" s="1"/>
  <c r="N18" i="5"/>
  <c r="G18" i="5"/>
  <c r="S17" i="5"/>
  <c r="T17" i="5" s="1"/>
  <c r="N17" i="5"/>
  <c r="G17" i="5"/>
  <c r="O17" i="5" s="1"/>
  <c r="U17" i="5" s="1"/>
  <c r="T16" i="5"/>
  <c r="S16" i="5"/>
  <c r="N16" i="5"/>
  <c r="G16" i="5"/>
  <c r="O16" i="5" s="1"/>
  <c r="U16" i="5" s="1"/>
  <c r="S15" i="5"/>
  <c r="T15" i="5" s="1"/>
  <c r="N15" i="5"/>
  <c r="G15" i="5"/>
  <c r="O15" i="5" s="1"/>
  <c r="S14" i="5"/>
  <c r="S11" i="5" s="1"/>
  <c r="O14" i="5"/>
  <c r="N14" i="5"/>
  <c r="G14" i="5"/>
  <c r="S13" i="5"/>
  <c r="T13" i="5" s="1"/>
  <c r="N13" i="5"/>
  <c r="G13" i="5"/>
  <c r="O13" i="5" s="1"/>
  <c r="T12" i="5"/>
  <c r="S12" i="5"/>
  <c r="N12" i="5"/>
  <c r="N11" i="5" s="1"/>
  <c r="N55" i="5" s="1"/>
  <c r="G12" i="5"/>
  <c r="O12" i="5" s="1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I55" i="5" s="1"/>
  <c r="H11" i="5"/>
  <c r="H55" i="5" s="1"/>
  <c r="G11" i="5"/>
  <c r="F11" i="5"/>
  <c r="F55" i="5" s="1"/>
  <c r="E11" i="5"/>
  <c r="E55" i="5" s="1"/>
  <c r="D11" i="5"/>
  <c r="D55" i="5" s="1"/>
  <c r="C11" i="5"/>
  <c r="C55" i="5" s="1"/>
  <c r="U36" i="5" l="1"/>
  <c r="U35" i="5" s="1"/>
  <c r="O35" i="5"/>
  <c r="U15" i="5"/>
  <c r="U45" i="5"/>
  <c r="H93" i="5"/>
  <c r="T81" i="5"/>
  <c r="F93" i="5"/>
  <c r="U12" i="5"/>
  <c r="O11" i="5"/>
  <c r="U21" i="5"/>
  <c r="T24" i="5"/>
  <c r="T45" i="5"/>
  <c r="U62" i="5"/>
  <c r="U66" i="5"/>
  <c r="J93" i="5"/>
  <c r="G91" i="5"/>
  <c r="U51" i="5"/>
  <c r="O50" i="5"/>
  <c r="T11" i="5"/>
  <c r="T50" i="5"/>
  <c r="O57" i="5"/>
  <c r="U58" i="5"/>
  <c r="O70" i="5"/>
  <c r="U71" i="5"/>
  <c r="U70" i="5" s="1"/>
  <c r="K93" i="5"/>
  <c r="S91" i="5"/>
  <c r="U13" i="5"/>
  <c r="U52" i="5"/>
  <c r="T57" i="5"/>
  <c r="T78" i="5"/>
  <c r="U23" i="5"/>
  <c r="U59" i="5"/>
  <c r="U64" i="5"/>
  <c r="U80" i="5"/>
  <c r="N93" i="5"/>
  <c r="D93" i="5"/>
  <c r="R93" i="5"/>
  <c r="M93" i="5"/>
  <c r="S55" i="5"/>
  <c r="U25" i="5"/>
  <c r="U24" i="5" s="1"/>
  <c r="O24" i="5"/>
  <c r="U33" i="5"/>
  <c r="U40" i="5"/>
  <c r="U39" i="5" s="1"/>
  <c r="O39" i="5"/>
  <c r="U54" i="5"/>
  <c r="U61" i="5"/>
  <c r="O73" i="5"/>
  <c r="U74" i="5"/>
  <c r="O81" i="5"/>
  <c r="U82" i="5"/>
  <c r="U81" i="5" s="1"/>
  <c r="E93" i="5"/>
  <c r="L93" i="5"/>
  <c r="S24" i="5"/>
  <c r="G81" i="5"/>
  <c r="O88" i="5"/>
  <c r="T14" i="5"/>
  <c r="U14" i="5" s="1"/>
  <c r="O31" i="5"/>
  <c r="G50" i="5"/>
  <c r="U79" i="5"/>
  <c r="U78" i="5" s="1"/>
  <c r="T88" i="5"/>
  <c r="T86" i="5" s="1"/>
  <c r="O45" i="5"/>
  <c r="T75" i="5"/>
  <c r="T73" i="5" s="1"/>
  <c r="T31" i="5"/>
  <c r="T30" i="5" s="1"/>
  <c r="G35" i="5"/>
  <c r="G55" i="5" s="1"/>
  <c r="G57" i="5"/>
  <c r="S57" i="5"/>
  <c r="G73" i="5"/>
  <c r="O42" i="5"/>
  <c r="T55" i="5" l="1"/>
  <c r="U11" i="5"/>
  <c r="T91" i="5"/>
  <c r="T93" i="5" s="1"/>
  <c r="U50" i="5"/>
  <c r="S93" i="5"/>
  <c r="G93" i="5"/>
  <c r="G95" i="5" s="1"/>
  <c r="U75" i="5"/>
  <c r="U73" i="5" s="1"/>
  <c r="U31" i="5"/>
  <c r="U30" i="5" s="1"/>
  <c r="O30" i="5"/>
  <c r="O55" i="5" s="1"/>
  <c r="U57" i="5"/>
  <c r="U88" i="5"/>
  <c r="U86" i="5" s="1"/>
  <c r="O86" i="5"/>
  <c r="O91" i="5" s="1"/>
  <c r="O93" i="5" l="1"/>
  <c r="U91" i="5"/>
  <c r="U55" i="5"/>
  <c r="U93" i="5" l="1"/>
  <c r="D156" i="3" l="1"/>
  <c r="E229" i="3" l="1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D181" i="1" l="1"/>
  <c r="E133" i="3"/>
  <c r="E233" i="3"/>
  <c r="D133" i="3"/>
  <c r="D233" i="3"/>
  <c r="D125" i="1"/>
  <c r="E90" i="1"/>
  <c r="E181" i="1"/>
  <c r="E125" i="1"/>
  <c r="D47" i="1"/>
  <c r="D91" i="1" s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E234" i="3"/>
  <c r="E235" i="3" s="1"/>
  <c r="D234" i="3"/>
  <c r="D235" i="3" s="1"/>
  <c r="E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<sst xmlns="http://schemas.openxmlformats.org/spreadsheetml/2006/main" count="1510" uniqueCount="1058">
  <si>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</si>
  <si>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</si>
  <si>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</si>
  <si>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</si>
  <si>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</si>
  <si>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</si>
  <si>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</si>
  <si>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</si>
  <si>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</si>
  <si>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</si>
  <si>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</si>
  <si>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</si>
  <si>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</si>
  <si>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</si>
  <si>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</si>
  <si>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</si>
  <si>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</si>
  <si>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</si>
  <si>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</si>
  <si>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</si>
  <si>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</si>
  <si>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</si>
  <si>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</si>
  <si>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</si>
  <si>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</si>
  <si>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</si>
  <si>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</si>
  <si>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</si>
  <si>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</si>
  <si>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</si>
  <si>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</si>
  <si>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</si>
  <si>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</si>
  <si>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</si>
  <si>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</si>
  <si>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</si>
  <si>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</si>
  <si>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</si>
  <si>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</si>
  <si>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</si>
  <si>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</si>
  <si>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</si>
  <si>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</si>
  <si>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</si>
  <si>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</si>
  <si>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</si>
  <si>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</si>
  <si>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</si>
  <si>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</si>
  <si>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</si>
  <si>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</si>
  <si>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</si>
  <si>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</si>
  <si>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</si>
  <si>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</si>
  <si>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</si>
  <si>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</si>
  <si>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</si>
  <si>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</si>
  <si>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</si>
  <si>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</si>
  <si>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</si>
  <si>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</si>
  <si>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</si>
  <si>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</si>
  <si>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</si>
  <si>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</si>
  <si>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</si>
  <si>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</si>
  <si>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</si>
  <si>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</si>
  <si>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</si>
  <si>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</si>
  <si>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</si>
  <si>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</si>
  <si>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</si>
  <si>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</si>
  <si>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</si>
  <si>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</si>
  <si>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</si>
  <si>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</si>
  <si>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</si>
  <si>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</si>
  <si>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</si>
  <si>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</si>
  <si>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</si>
  <si>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</si>
  <si>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</si>
  <si>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</si>
  <si>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</si>
  <si>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</si>
  <si>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</si>
  <si>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</si>
  <si>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</si>
  <si>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</si>
  <si>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</si>
  <si>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</si>
  <si>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</si>
  <si>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</si>
  <si>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</si>
  <si>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</si>
  <si>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</si>
  <si>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</si>
  <si>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</si>
  <si>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</si>
  <si>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</si>
  <si>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</si>
  <si>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</si>
  <si>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</si>
  <si>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</si>
  <si>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</si>
  <si>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</si>
  <si>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</si>
  <si>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</si>
  <si>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</si>
  <si>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</si>
  <si>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</si>
  <si>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</si>
  <si>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</si>
  <si>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</si>
  <si>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</si>
  <si>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</si>
  <si>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</si>
  <si>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</si>
  <si>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</si>
  <si>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</si>
  <si>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</si>
  <si>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</si>
  <si>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</si>
  <si>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</si>
  <si>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</si>
  <si>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</si>
  <si>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</si>
  <si>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</si>
  <si>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</si>
  <si>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</si>
  <si>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</si>
  <si>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</si>
  <si>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</si>
  <si>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</si>
  <si>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</si>
  <si>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</si>
  <si>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</si>
  <si>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</si>
  <si>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</si>
  <si>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</si>
  <si>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</si>
  <si>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</si>
  <si>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</si>
  <si>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</si>
  <si>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</si>
  <si>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</si>
  <si>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</si>
  <si>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</si>
  <si>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</si>
  <si>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</si>
  <si>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</si>
  <si>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</si>
  <si>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</si>
  <si>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</si>
  <si>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</si>
  <si>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</si>
  <si>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</si>
  <si>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</si>
  <si>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</si>
  <si>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</si>
  <si>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</si>
  <si>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</si>
  <si>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</si>
  <si>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</si>
  <si>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</si>
  <si>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</si>
  <si>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</si>
  <si>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</si>
  <si>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</si>
  <si>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</si>
  <si>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</si>
  <si>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</si>
  <si>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</si>
  <si>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</si>
  <si>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</si>
  <si>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</si>
  <si>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</si>
  <si>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</si>
  <si>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</si>
  <si>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</si>
  <si>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</si>
  <si>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</si>
  <si>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</si>
  <si>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</si>
  <si>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</si>
  <si>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</si>
  <si>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</si>
  <si>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</si>
  <si>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</si>
  <si>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</si>
  <si>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</si>
  <si>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</si>
  <si>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</si>
  <si>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</si>
  <si>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</si>
  <si>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</si>
  <si>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</si>
  <si>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</si>
  <si>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</si>
  <si>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</si>
  <si>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</si>
  <si>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</si>
  <si>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</si>
  <si>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</si>
  <si>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</si>
  <si>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</si>
  <si>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</si>
  <si>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</si>
  <si>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</si>
  <si>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</si>
  <si>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</si>
  <si>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</si>
  <si>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</si>
  <si>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</si>
  <si>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</si>
  <si>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</si>
  <si>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</si>
  <si>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</si>
  <si>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</si>
  <si>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</si>
  <si>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</si>
  <si>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</si>
  <si>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</si>
  <si>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</si>
  <si>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</si>
  <si>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</si>
  <si>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</si>
  <si>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</si>
  <si>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</si>
  <si>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</si>
  <si>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</si>
  <si>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</si>
  <si>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</si>
  <si>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</si>
  <si>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</si>
  <si>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</si>
  <si>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</si>
  <si>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</si>
  <si>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</si>
  <si>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</si>
  <si>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</si>
  <si>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</si>
  <si>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</si>
  <si>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</si>
  <si>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</si>
  <si>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</si>
  <si>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</si>
  <si>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</si>
  <si>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</si>
  <si>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</si>
  <si>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</si>
  <si>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</si>
  <si>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</si>
  <si>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</si>
  <si>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</si>
  <si>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</si>
  <si>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</si>
  <si>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</si>
  <si>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</si>
  <si>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</si>
  <si>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</si>
  <si>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</si>
  <si>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</si>
  <si>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</si>
  <si>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</si>
  <si>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</si>
  <si>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</si>
  <si>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</si>
  <si>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</si>
  <si>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</si>
  <si>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</si>
  <si>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</si>
  <si>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</si>
  <si>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</si>
  <si>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</si>
  <si>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</si>
  <si>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</si>
  <si>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</si>
  <si>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</si>
  <si>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</si>
  <si>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</si>
  <si>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</si>
  <si>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</si>
  <si>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</si>
  <si>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</si>
  <si>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</si>
  <si>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</si>
  <si>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</si>
  <si>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</si>
  <si>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</si>
  <si>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</si>
  <si>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</si>
  <si>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</si>
  <si>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</si>
  <si>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</si>
  <si>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</si>
  <si>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</si>
  <si>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</si>
  <si>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</si>
  <si>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</si>
  <si>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</si>
  <si>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</si>
  <si>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</si>
  <si>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</si>
  <si>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</si>
  <si>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</si>
  <si>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</si>
  <si>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</si>
  <si>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</si>
  <si>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</si>
  <si>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</si>
  <si>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</si>
  <si>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</si>
  <si>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</si>
  <si>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</si>
  <si>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</si>
  <si>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</si>
  <si>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</si>
  <si>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</si>
  <si>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</si>
  <si>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</si>
  <si>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</si>
  <si>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</si>
  <si>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</si>
  <si>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</si>
  <si>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</si>
  <si>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</si>
  <si>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</si>
  <si>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</si>
  <si>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</si>
  <si>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</si>
  <si>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</si>
  <si>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</si>
  <si>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</si>
  <si>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</si>
  <si>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</si>
  <si>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</si>
  <si>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</si>
  <si>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</si>
  <si>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</si>
  <si>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</si>
  <si>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</si>
  <si>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</si>
  <si>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</si>
  <si>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</si>
  <si>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</si>
  <si>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</si>
  <si>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</si>
  <si>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</si>
  <si>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</si>
  <si>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</si>
  <si>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</si>
  <si>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</si>
  <si>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</si>
  <si>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</si>
  <si>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</si>
  <si>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</si>
  <si>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</si>
  <si>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</si>
  <si>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</si>
  <si>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</si>
  <si>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</si>
  <si>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</si>
  <si>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</si>
  <si>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</si>
  <si>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</si>
  <si>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</si>
  <si>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</si>
  <si>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</si>
  <si>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</si>
  <si>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</si>
  <si>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</si>
  <si>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</si>
  <si>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</si>
  <si>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</si>
  <si>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</si>
  <si>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</si>
  <si>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</si>
  <si>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</si>
  <si>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</si>
  <si>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</si>
  <si>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</si>
  <si>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</si>
  <si>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</si>
  <si>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</si>
  <si>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</si>
  <si>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</si>
  <si>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</si>
  <si>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</si>
  <si>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</si>
  <si>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</si>
  <si>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</si>
  <si>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</si>
  <si>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</si>
  <si>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</si>
  <si>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</si>
  <si>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</si>
  <si>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</si>
  <si>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</si>
  <si>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</si>
  <si>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</si>
  <si>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</si>
  <si>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</si>
  <si>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</si>
  <si>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</si>
  <si>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</si>
  <si>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</si>
  <si>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</si>
  <si>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</si>
  <si>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</si>
  <si>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</si>
  <si>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</si>
  <si>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</si>
  <si>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</si>
  <si>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</si>
  <si>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</si>
  <si>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</si>
  <si>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</si>
  <si>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</si>
  <si>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</si>
  <si>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</si>
  <si>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</si>
  <si>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</si>
  <si>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</si>
  <si>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</si>
  <si>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</si>
  <si>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</si>
  <si>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</si>
  <si>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</si>
  <si>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</si>
  <si>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</si>
  <si>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</si>
  <si>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</si>
  <si>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</si>
  <si>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</si>
  <si>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</si>
  <si>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</si>
  <si>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</si>
  <si>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</si>
  <si>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</si>
  <si>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</si>
  <si>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</si>
  <si>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</si>
  <si>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</si>
  <si>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</si>
  <si>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</si>
  <si>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</si>
  <si>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</si>
  <si>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</si>
  <si>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</si>
  <si>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</si>
  <si>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</si>
  <si>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</si>
  <si>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</si>
  <si>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</si>
  <si>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</si>
  <si>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</si>
  <si>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</si>
  <si>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</si>
  <si>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</si>
  <si>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</si>
  <si>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</si>
  <si>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</si>
  <si>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</si>
  <si>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</si>
  <si>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</si>
  <si>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</si>
  <si>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</si>
  <si>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</si>
  <si>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</si>
  <si>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</si>
  <si>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</si>
  <si>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</si>
  <si>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</si>
  <si>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</si>
  <si>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</si>
  <si>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</si>
  <si>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</si>
  <si>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</si>
  <si>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</si>
  <si>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</si>
  <si>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</si>
  <si>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</si>
  <si>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</si>
  <si>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</si>
  <si>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</si>
  <si>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</si>
  <si>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</si>
  <si>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</si>
  <si>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</si>
  <si>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</si>
  <si>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</si>
  <si>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</si>
  <si>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</si>
  <si>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</si>
  <si>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</si>
  <si>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</si>
  <si>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</si>
  <si>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</si>
  <si>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</si>
  <si>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</si>
  <si>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</si>
  <si>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</si>
  <si>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</si>
  <si>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</si>
  <si>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</si>
  <si>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</si>
  <si>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</si>
  <si>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</si>
  <si>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</si>
  <si>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</si>
  <si>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</si>
  <si>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</si>
  <si>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</si>
  <si>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</si>
  <si>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</si>
  <si>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</si>
  <si>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</si>
  <si>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</si>
  <si>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</si>
  <si>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</si>
  <si>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</si>
  <si>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</si>
  <si>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</si>
  <si>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</si>
  <si>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</si>
  <si>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</si>
  <si>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</si>
  <si>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</si>
  <si>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</si>
  <si>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</si>
  <si>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</si>
  <si>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</si>
  <si>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</si>
  <si>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</si>
  <si>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</si>
  <si>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</si>
  <si>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</si>
  <si>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</si>
  <si>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</si>
  <si>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</si>
  <si>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</si>
  <si>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</si>
  <si>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</si>
  <si>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</si>
  <si>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</si>
  <si>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</si>
  <si>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</si>
  <si>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</si>
  <si>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</si>
  <si>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</si>
  <si>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</si>
  <si>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</si>
  <si>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</si>
  <si>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</si>
  <si>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</si>
  <si>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</si>
  <si>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</si>
  <si>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</si>
  <si>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</si>
  <si>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</si>
  <si>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</si>
  <si>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</si>
  <si>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</si>
  <si>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</si>
  <si>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</si>
  <si>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</si>
  <si>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</si>
  <si>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</si>
  <si>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</si>
  <si>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</si>
  <si>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</si>
  <si>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</si>
  <si>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</si>
  <si>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</si>
  <si>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</si>
  <si>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</si>
  <si>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</si>
  <si>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</si>
  <si>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</si>
  <si>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</si>
  <si>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</si>
  <si>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</si>
  <si>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</si>
  <si>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</si>
  <si>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</si>
  <si>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</si>
  <si>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</si>
  <si>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</si>
  <si>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</si>
  <si>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</si>
  <si>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</si>
  <si>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</si>
  <si>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</si>
  <si>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</si>
  <si>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</si>
  <si>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</si>
  <si>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</si>
  <si>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</si>
  <si>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</si>
  <si>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</si>
  <si>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</si>
  <si>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</si>
  <si>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</si>
  <si>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</si>
  <si>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</si>
  <si>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</si>
  <si>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</si>
  <si>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</si>
  <si>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</si>
  <si>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</si>
  <si>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</si>
  <si>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</si>
  <si>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</si>
  <si>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</si>
  <si>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</si>
  <si>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</si>
  <si>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</si>
  <si>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</si>
  <si>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</si>
  <si>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</si>
  <si>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</si>
  <si>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</si>
  <si>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</si>
  <si>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</si>
  <si>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</si>
  <si>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</si>
  <si>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</si>
  <si>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</si>
  <si>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</si>
  <si>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</si>
  <si>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</si>
  <si>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</si>
  <si>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</si>
  <si>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</si>
  <si>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</si>
  <si>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</si>
  <si>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</si>
  <si>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</si>
  <si>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</si>
  <si>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</si>
  <si>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</si>
  <si>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</si>
  <si>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</si>
  <si>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</si>
  <si>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</si>
  <si>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</si>
  <si>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</si>
  <si>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</si>
  <si>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</si>
  <si>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</si>
  <si>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</si>
  <si>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</si>
  <si>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</si>
  <si>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</si>
  <si>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</si>
  <si>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</si>
  <si>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</si>
  <si>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</si>
  <si>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</si>
  <si>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</si>
  <si>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</si>
  <si>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</si>
  <si>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</si>
  <si>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</si>
  <si>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</si>
  <si>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</si>
  <si>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</si>
  <si>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</si>
  <si>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</si>
  <si>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</si>
  <si>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</si>
  <si>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</si>
  <si>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</si>
  <si>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</si>
  <si>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</si>
  <si>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</si>
  <si>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</si>
  <si>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</si>
  <si>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</si>
  <si>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</si>
  <si>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</si>
  <si>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</si>
  <si>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</si>
  <si>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</si>
  <si>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</si>
  <si>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</si>
  <si>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</si>
  <si>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</si>
  <si>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</si>
  <si>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</si>
  <si>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</si>
  <si>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</si>
  <si>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</si>
  <si>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</si>
  <si>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</si>
  <si>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</si>
  <si>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</si>
  <si>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</si>
  <si>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</si>
  <si>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</si>
  <si>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</si>
  <si>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</si>
  <si>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</si>
  <si>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</si>
  <si>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</si>
  <si>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</si>
  <si>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</si>
  <si>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</si>
  <si>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</si>
  <si>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</si>
  <si>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</si>
  <si>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</si>
  <si>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</si>
  <si>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</si>
  <si>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</si>
  <si>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</si>
  <si>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</si>
  <si>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</si>
  <si>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</si>
  <si>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</si>
  <si>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</si>
  <si>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</si>
  <si>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</si>
  <si>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</si>
  <si>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</si>
  <si>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</si>
  <si>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</si>
  <si>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</si>
  <si>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</si>
  <si>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</si>
  <si>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</si>
  <si>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</si>
  <si>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</si>
  <si>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</si>
  <si>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</si>
  <si>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</si>
  <si>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</si>
  <si>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</si>
  <si>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</si>
  <si>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</si>
  <si>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</si>
  <si>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</si>
  <si>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</si>
  <si>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</si>
  <si>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</si>
  <si>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</si>
  <si>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</si>
  <si>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</si>
  <si>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</si>
  <si>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</si>
  <si>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</si>
  <si>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</si>
  <si>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</si>
  <si>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</si>
  <si>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</si>
  <si>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</si>
  <si>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</si>
  <si>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</si>
  <si>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</si>
  <si>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</si>
  <si>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</si>
  <si>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</si>
  <si>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</si>
  <si>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</si>
  <si>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</si>
  <si>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</si>
  <si>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</si>
  <si>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</si>
  <si>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</si>
  <si>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</si>
  <si>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</si>
  <si>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</si>
  <si>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</si>
  <si>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</si>
  <si>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</si>
  <si>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</si>
  <si>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</si>
  <si>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</si>
  <si>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</si>
  <si>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</si>
  <si>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</si>
  <si>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</si>
  <si>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</si>
  <si>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</si>
  <si>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</si>
  <si>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</si>
  <si>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</si>
  <si>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</si>
  <si>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</si>
  <si>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</si>
  <si>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</si>
  <si>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</si>
  <si>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</si>
  <si>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</si>
  <si>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</si>
  <si>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</si>
  <si>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</si>
  <si>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</si>
  <si>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</si>
  <si>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</si>
  <si>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</si>
  <si>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</si>
  <si>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</si>
  <si>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</si>
  <si>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</si>
  <si>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</si>
  <si>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</si>
  <si>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</si>
  <si>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</si>
  <si>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</si>
  <si>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</si>
  <si>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</si>
  <si>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</si>
  <si>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</si>
  <si>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</si>
  <si>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</si>
  <si>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</si>
  <si>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</si>
  <si>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</si>
  <si>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</si>
  <si>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</si>
  <si>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</si>
  <si>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</si>
  <si>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</si>
  <si>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</si>
  <si>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</si>
  <si>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</si>
  <si>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</si>
  <si>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</si>
  <si>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</si>
  <si>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</si>
  <si>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</si>
  <si>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</si>
  <si>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</si>
  <si>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</si>
  <si>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</si>
  <si>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</si>
  <si>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</si>
  <si>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</si>
  <si>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</si>
  <si>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</si>
  <si>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</si>
  <si>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</si>
  <si>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</si>
  <si>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</si>
  <si>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</si>
  <si>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</si>
  <si>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</si>
  <si>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</si>
  <si>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</si>
  <si>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</si>
  <si>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</si>
  <si>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</si>
  <si>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</si>
  <si>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</si>
  <si>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</si>
  <si>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</si>
  <si>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</si>
  <si>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</si>
  <si>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</si>
  <si>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</si>
  <si>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</si>
  <si>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</si>
  <si>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</si>
  <si>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</si>
  <si>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</si>
  <si>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</si>
  <si>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</si>
  <si>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</si>
  <si>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</si>
  <si>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</si>
  <si>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</si>
  <si>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</si>
  <si>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</si>
  <si>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</si>
  <si>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</si>
  <si>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</si>
  <si>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</si>
  <si>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</si>
  <si>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</si>
  <si>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</si>
  <si>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</si>
  <si>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</si>
  <si>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</si>
  <si>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</si>
  <si>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</si>
  <si>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</si>
  <si>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</si>
  <si>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</si>
  <si>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</si>
  <si>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</si>
  <si>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</si>
  <si>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</si>
  <si>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</si>
  <si>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</si>
  <si>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</si>
  <si>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</si>
  <si>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</si>
  <si>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</si>
  <si>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</si>
  <si>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</si>
  <si>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</si>
  <si>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</si>
  <si>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</si>
  <si>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</si>
  <si>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</si>
  <si>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</si>
  <si>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</si>
  <si>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</si>
  <si>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</si>
  <si>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</si>
  <si>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</si>
  <si>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</si>
  <si>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</si>
  <si>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</si>
  <si>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</si>
  <si>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</si>
  <si>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</si>
  <si>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</si>
  <si>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</si>
  <si>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</si>
  <si>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</si>
  <si>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</si>
  <si>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</si>
  <si>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</si>
  <si>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</si>
  <si>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</si>
  <si>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</si>
  <si>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</si>
  <si>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</si>
  <si>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</si>
  <si>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</si>
  <si>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</si>
  <si>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</si>
  <si>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</si>
  <si>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</si>
  <si>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</si>
  <si>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</si>
  <si>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</si>
  <si>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</si>
  <si>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</si>
  <si>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</si>
  <si>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</si>
  <si>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</si>
  <si>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</si>
  <si>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</si>
  <si>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</si>
  <si>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</si>
  <si>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</si>
  <si>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</si>
  <si>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</si>
  <si>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</si>
  <si>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</si>
  <si>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</si>
  <si>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</si>
  <si>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</si>
  <si>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</si>
  <si>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</si>
  <si>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</si>
  <si>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</si>
  <si>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</si>
  <si>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</si>
  <si>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</si>
  <si>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</si>
  <si>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</si>
  <si>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</si>
  <si>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</si>
  <si>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</si>
  <si>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</si>
  <si>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</si>
  <si>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</si>
  <si>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</si>
  <si>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</si>
  <si>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</si>
  <si>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</si>
  <si>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</si>
  <si>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</si>
  <si>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</si>
  <si>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</si>
  <si>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</si>
  <si>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</si>
  <si>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</si>
  <si>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</si>
  <si>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</si>
  <si>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</si>
  <si>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</si>
  <si>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</si>
  <si>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</si>
  <si>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</si>
  <si>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</si>
  <si>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</si>
  <si>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</si>
  <si>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</si>
  <si>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</si>
  <si>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</si>
  <si>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</si>
  <si>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</si>
  <si>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</si>
  <si>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</si>
  <si>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</si>
  <si>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</si>
  <si>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</si>
  <si>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</si>
  <si>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</si>
  <si>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</si>
  <si>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</si>
  <si>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</si>
  <si>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</si>
  <si>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</si>
  <si>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</si>
  <si>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</si>
  <si>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</si>
  <si>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</si>
  <si>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</si>
  <si>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</si>
  <si>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</si>
  <si>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</si>
  <si>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</si>
  <si>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</si>
  <si>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</si>
  <si>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</si>
  <si>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</si>
  <si>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</si>
  <si>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</si>
  <si>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</si>
  <si>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</si>
  <si>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</si>
  <si>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</si>
  <si>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</si>
  <si>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</si>
  <si>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</si>
  <si>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</si>
  <si>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</si>
  <si>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</si>
  <si>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</si>
  <si>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</si>
  <si>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</si>
  <si>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</si>
  <si>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</si>
  <si>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</si>
  <si>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</si>
  <si>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</si>
  <si>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</si>
  <si>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</si>
  <si>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</si>
  <si>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</si>
  <si>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MUNICIPALIDAD DE BUENOS AIRES</t>
  </si>
  <si>
    <t>Gerado Cordero Arguedas</t>
  </si>
  <si>
    <t>Del 01 de Enero de 2023 al 31 de Mayo de 2023</t>
  </si>
  <si>
    <t>Del 01 de Enero de 2023 al 31 de mayo de 2023</t>
  </si>
  <si>
    <t>Del 1 de Enero de 2023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</si>
</sst>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6" fillId="0" borderId="15" xfId="0" applyFont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14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 wrapText="1"/>
    </xf>
    <xf numFmtId="4" fontId="10" fillId="11" borderId="14" xfId="0" applyNumberFormat="1" applyFont="1" applyFill="1" applyBorder="1" applyAlignment="1">
      <alignment horizontal="right" vertical="center"/>
    </xf>
    <xf numFmtId="4" fontId="10" fillId="11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" fontId="14" fillId="0" borderId="14" xfId="2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center" vertical="center"/>
    </xf>
    <xf numFmtId="4" fontId="14" fillId="12" borderId="14" xfId="2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4" fillId="13" borderId="18" xfId="5" applyNumberFormat="1" applyFont="1" applyFill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right" vertical="center"/>
    </xf>
    <xf numFmtId="4" fontId="14" fillId="13" borderId="15" xfId="5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vertical="center"/>
    </xf>
    <xf numFmtId="4" fontId="18" fillId="17" borderId="14" xfId="2" applyNumberFormat="1" applyFont="1" applyFill="1" applyBorder="1" applyAlignment="1">
      <alignment horizontal="right" vertical="center"/>
    </xf>
    <xf numFmtId="4" fontId="18" fillId="17" borderId="14" xfId="2" applyNumberFormat="1" applyFont="1" applyFill="1" applyBorder="1" applyAlignment="1">
      <alignment horizontal="center" vertical="center"/>
    </xf>
    <xf numFmtId="4" fontId="7" fillId="8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7" fillId="7" borderId="14" xfId="3" applyFont="1" applyFill="1" applyBorder="1" applyAlignment="1">
      <alignment horizontal="center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51" zoomScaleNormal="100" zoomScaleSheetLayoutView="100" workbookViewId="0">
      <selection activeCell="H163" sqref="H163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3" t="s">
        <v>1044</v>
      </c>
      <c r="B1" s="153"/>
      <c r="C1" s="153"/>
      <c r="D1" s="153"/>
      <c r="E1" s="153"/>
    </row>
    <row r="2" spans="1:6" ht="18" customHeight="1" x14ac:dyDescent="0.25">
      <c r="A2" s="153" t="s">
        <v>0</v>
      </c>
      <c r="B2" s="153"/>
      <c r="C2" s="153"/>
      <c r="D2" s="153"/>
      <c r="E2" s="153"/>
      <c r="F2" s="8"/>
    </row>
    <row r="3" spans="1:6" ht="18" customHeight="1" x14ac:dyDescent="0.25">
      <c r="A3" s="153" t="s">
        <v>1055</v>
      </c>
      <c r="B3" s="153"/>
      <c r="C3" s="153"/>
      <c r="D3" s="153"/>
      <c r="E3" s="153"/>
    </row>
    <row r="4" spans="1:6" ht="18" customHeight="1" x14ac:dyDescent="0.25">
      <c r="A4" s="154" t="s">
        <v>924</v>
      </c>
      <c r="B4" s="154"/>
      <c r="C4" s="154"/>
      <c r="D4" s="154"/>
      <c r="E4" s="154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2236098.93065</v>
      </c>
      <c r="E10" s="32">
        <f>SUM(E11:E12)</f>
        <v>1544887.6119900001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1775903.9491700002</v>
      </c>
      <c r="E11" s="123">
        <v>994311.5233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460194.98148000002</v>
      </c>
      <c r="E12" s="123">
        <v>550576.08869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3085314.4511200003</v>
      </c>
      <c r="E19" s="32">
        <f>SUM(E20:E36)</f>
        <v>3434211.8562099999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510397.94769</v>
      </c>
      <c r="E20" s="123">
        <v>524701.39948999998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/>
      <c r="E21" s="123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123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>
        <v>204533.71127</v>
      </c>
      <c r="E23" s="123">
        <v>183590.34002999999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123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2541930.7470300002</v>
      </c>
      <c r="E25" s="123">
        <v>2722212.2622400001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123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123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123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123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123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123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123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123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123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3829.9425000000001</v>
      </c>
      <c r="E35" s="123">
        <v>3707.8544499999998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123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168268.20234000002</v>
      </c>
      <c r="E37" s="32">
        <f>SUM(E38:E42)</f>
        <v>5774.37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168268.20234000002</v>
      </c>
      <c r="E38" s="36">
        <v>5774.37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24990.207399999999</v>
      </c>
      <c r="E43" s="32">
        <f>SUM(E44:E46)</f>
        <v>14053.785110000001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24990.207399999999</v>
      </c>
      <c r="E44" s="123">
        <v>14053.785110000001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/>
      <c r="E46" s="36"/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5514671.7915100008</v>
      </c>
      <c r="E47" s="46">
        <f>+E43++E37+E19+E13+E10</f>
        <v>4998927.6233099997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162678833.28363004</v>
      </c>
      <c r="E64" s="32">
        <f>SUM(E65:E73)</f>
        <v>161790497.15278998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1880277.0101600001</v>
      </c>
      <c r="E65" s="123">
        <v>1009852.37521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123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123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36">
        <v>160765498.08176002</v>
      </c>
      <c r="E68" s="123">
        <v>160765498.08175999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123"/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123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123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7987.29414</v>
      </c>
      <c r="E72" s="123">
        <v>15146.695820000001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25070.897570000001</v>
      </c>
      <c r="E73" s="123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0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/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162678833.28363004</v>
      </c>
      <c r="E90" s="46">
        <f>+E86+E81+E74+E64+E56+E50</f>
        <v>161790497.15278998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168193505.07514006</v>
      </c>
      <c r="E91" s="48">
        <f>+E90+E47</f>
        <v>166789424.77609998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467353.74575</v>
      </c>
      <c r="E95" s="32">
        <f>SUM(E96:E105)</f>
        <v>133481.08634000001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330672.29506999999</v>
      </c>
      <c r="E96" s="123">
        <v>49323.585570000003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128242.82057</v>
      </c>
      <c r="E97" s="123">
        <v>76104.387889999998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8438.6301100000001</v>
      </c>
      <c r="E98" s="123">
        <v>8053.1128799999997</v>
      </c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/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/>
      <c r="E105" s="36"/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329795.98796</v>
      </c>
      <c r="E106" s="32">
        <f>SUM(E107:E111)</f>
        <v>361570.86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>
        <v>329795.98796</v>
      </c>
      <c r="E108" s="36">
        <v>361570.86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908353.2006199999</v>
      </c>
      <c r="E112" s="32">
        <f>SUM(E113:E117)</f>
        <v>933293.22129000002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123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123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67404.86295000001</v>
      </c>
      <c r="E115" s="123">
        <v>85213.335149999999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123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840948.33766999992</v>
      </c>
      <c r="E117" s="123">
        <v>848079.88613999996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556.53648999999996</v>
      </c>
      <c r="E121" s="32">
        <f>SUM(E122:E124)</f>
        <v>556.54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556.53648999999996</v>
      </c>
      <c r="E124" s="36">
        <v>556.54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1706059.4708199999</v>
      </c>
      <c r="E125" s="46">
        <f>+E121+E118+E112+E106+E95</f>
        <v>1428901.7076300001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1153101.0906500001</v>
      </c>
      <c r="E136" s="32">
        <f>SUM(E137:E139)</f>
        <v>836965.49641999998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1153101.0906500001</v>
      </c>
      <c r="E138" s="123">
        <v>836965.49641999998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0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/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1153101.0906500001</v>
      </c>
      <c r="E150" s="46">
        <f>+E146+E143+E140+E136+E128</f>
        <v>836965.49641999998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2859160.5614700001</v>
      </c>
      <c r="E151" s="48">
        <f>+E150+E125</f>
        <v>2265867.2040499998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0.52479999999999993</v>
      </c>
      <c r="E155" s="32">
        <f>SUM(E156:E157)</f>
        <v>0.52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0.52479999999999993</v>
      </c>
      <c r="E156" s="36">
        <v>0.52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165334343.98438001</v>
      </c>
      <c r="E169" s="32">
        <f>SUM(E170:E171)</f>
        <v>164523557.04767999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163316249.51438001</v>
      </c>
      <c r="E170" s="123">
        <v>161895847.03768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2018094.47</v>
      </c>
      <c r="E171" s="123">
        <v>2627710.0099999998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165334344.50918001</v>
      </c>
      <c r="E181" s="46">
        <f>+E176+E173+E169+E164+E161+E158+E155</f>
        <v>164523557.56768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168193505.07065001</v>
      </c>
      <c r="E182" s="48">
        <f>+E181+E151</f>
        <v>166789424.77173001</v>
      </c>
      <c r="F182" s="15"/>
    </row>
    <row r="183" spans="1:6" ht="18" customHeight="1" x14ac:dyDescent="0.25">
      <c r="B183" s="18"/>
      <c r="C183" s="16"/>
      <c r="D183" s="19">
        <f>+D182-D91</f>
        <v>-4.4900476932525635E-3</v>
      </c>
      <c r="E183" s="19">
        <f>+E182-E91</f>
        <v>-4.3699741363525391E-3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 D14:E18 D38:E42 D45:E45 D51:E55 D57:E63 D65:D67 D75:E80 D82:E85 D87:E89 D21:D22 E46 D24 D69:D71 D73 D26:D35 D44" name="Rango3"/>
    <protectedRange sqref="D147:E149 D144:E145 D141:E142 D137:E137 D129:E135 D122:E124 D119:E120 D113:D114 D107:E107 D99:E105 D109:E111 E108 D116 D139:E139 D138" name="Rango2"/>
    <protectedRange sqref="D156:E157 D177:E180 D174:E175 D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68" name="Rango1_4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  <protectedRange sqref="E11:E12" name="Rango3_1"/>
    <protectedRange sqref="E20:E36" name="Rango3_2"/>
    <protectedRange sqref="E44" name="Rango3_3"/>
    <protectedRange sqref="E65:E73" name="Rango3_4"/>
    <protectedRange sqref="E96:E98" name="Rango2_2"/>
    <protectedRange sqref="E113:E117" name="Rango2_3"/>
    <protectedRange sqref="E138" name="Rango2_4"/>
    <protectedRange sqref="E170:E171" name="Rango1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3" zoomScaleNormal="100" zoomScaleSheetLayoutView="100" workbookViewId="0">
      <selection activeCell="D235" sqref="D235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3" t="s">
        <v>1044</v>
      </c>
      <c r="B1" s="153"/>
      <c r="C1" s="153"/>
      <c r="D1" s="153"/>
      <c r="E1" s="153"/>
      <c r="F1" s="7"/>
    </row>
    <row r="2" spans="1:6" ht="18" customHeight="1" x14ac:dyDescent="0.25">
      <c r="A2" s="153" t="s">
        <v>354</v>
      </c>
      <c r="B2" s="153"/>
      <c r="C2" s="153"/>
      <c r="D2" s="153"/>
      <c r="E2" s="153"/>
      <c r="F2" s="8"/>
    </row>
    <row r="3" spans="1:6" ht="18" customHeight="1" x14ac:dyDescent="0.25">
      <c r="A3" s="153" t="s">
        <v>1056</v>
      </c>
      <c r="B3" s="153"/>
      <c r="C3" s="153"/>
      <c r="D3" s="153"/>
      <c r="E3" s="153"/>
      <c r="F3" s="7"/>
    </row>
    <row r="4" spans="1:6" ht="18" customHeight="1" x14ac:dyDescent="0.25">
      <c r="A4" s="154" t="s">
        <v>924</v>
      </c>
      <c r="B4" s="154"/>
      <c r="C4" s="154"/>
      <c r="D4" s="154"/>
      <c r="E4" s="154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385026.36343999999</v>
      </c>
      <c r="E15" s="32">
        <f>SUM(E16:E21)</f>
        <v>427635.14438000001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385026.36343999999</v>
      </c>
      <c r="E16" s="123">
        <v>427635.14438000001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176293.27648</v>
      </c>
      <c r="E22" s="32">
        <f>SUM(E23:E25)</f>
        <v>186053.07696000001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150485.74114</v>
      </c>
      <c r="E23" s="123">
        <v>149944.22511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23057.535339999999</v>
      </c>
      <c r="E24" s="123">
        <v>33108.851849999999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2750</v>
      </c>
      <c r="E25" s="123">
        <v>3000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212448.40448</v>
      </c>
      <c r="E51" s="32">
        <f>SUM(E52:E53)</f>
        <v>204207.24041999999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212448.40448</v>
      </c>
      <c r="E53" s="123">
        <v>204207.24041999999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298</v>
      </c>
      <c r="E54" s="32">
        <f>SUM(E55:E56)</f>
        <v>262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200</v>
      </c>
      <c r="E55" s="123">
        <v>150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98</v>
      </c>
      <c r="E56" s="123">
        <v>112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10780.961290000001</v>
      </c>
      <c r="E78" s="32">
        <f>SUM(E79:E81)</f>
        <v>1176.57024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585.97981000000004</v>
      </c>
      <c r="E79" s="123">
        <v>600.48154999999997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123"/>
    </row>
    <row r="81" spans="1:6" ht="18" customHeight="1" x14ac:dyDescent="0.25">
      <c r="A81" s="38" t="s">
        <v>508</v>
      </c>
      <c r="B81" s="70" t="s">
        <v>509</v>
      </c>
      <c r="C81" s="35"/>
      <c r="D81" s="36">
        <v>10194.98148</v>
      </c>
      <c r="E81" s="123">
        <v>576.08869000000004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17466.9552</v>
      </c>
      <c r="E82" s="32">
        <f>SUM(E83:E85)</f>
        <v>17925.955150000002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17466.9552</v>
      </c>
      <c r="E83" s="123">
        <v>17925.955150000002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11962.125779999998</v>
      </c>
      <c r="E94" s="32">
        <f>SUM(E95:E97)</f>
        <v>13267.45556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11962.125779999998</v>
      </c>
      <c r="E96" s="123">
        <v>13267.45556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3799661.7280000001</v>
      </c>
      <c r="E98" s="32">
        <f>SUM(E99:E102)</f>
        <v>3345400.3945800001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3799661.7280000001</v>
      </c>
      <c r="E100" s="123">
        <v>3345400.3945800001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118.96680000000001</v>
      </c>
      <c r="E131" s="32">
        <f>SUM(E132)</f>
        <v>135.10222999999999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118.96680000000001</v>
      </c>
      <c r="E132" s="36">
        <v>135.10222999999999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4614056.7814700007</v>
      </c>
      <c r="E133" s="48">
        <f>+E131+E128+E123+E119+E113+E110+E103+E98+E94+E86+E82+E78+E75+E64+E61+E57+E54+E51+E47+E40+E37+E33+E30+E26+E22+E15+E10</f>
        <v>4196062.9395200005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558503.84822000004</v>
      </c>
      <c r="E137" s="32">
        <f>SUM(E138:E145)</f>
        <v>492417.69202000002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352701.80011000001</v>
      </c>
      <c r="E138" s="123">
        <v>310270.89993000001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30975.8518</v>
      </c>
      <c r="E139" s="123">
        <v>17439.74667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88782.322920000006</v>
      </c>
      <c r="E140" s="123">
        <v>76498.339129999993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85878.406080000001</v>
      </c>
      <c r="E141" s="123">
        <v>80699.038939999999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>
        <v>165.46731</v>
      </c>
      <c r="E142" s="123">
        <v>7509.6673499999997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/>
      <c r="E143" s="123"/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1644632.3102900002</v>
      </c>
      <c r="E146" s="32">
        <f>SUM(E147:E155)</f>
        <v>785459.91610999987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102486.49126000001</v>
      </c>
      <c r="E147" s="123">
        <v>51352.3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56991.230750000002</v>
      </c>
      <c r="E148" s="123">
        <v>56018.945959999997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14996.50316</v>
      </c>
      <c r="E149" s="123">
        <v>5899.9245300000002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77375.517560000008</v>
      </c>
      <c r="E150" s="123">
        <v>20079.044170000001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2478.1417900000001</v>
      </c>
      <c r="E151" s="123">
        <v>5608.2822999999999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26567.78311</v>
      </c>
      <c r="E152" s="123">
        <v>23047.373319999999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123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1363586.6426600001</v>
      </c>
      <c r="E154" s="123">
        <v>622414.04582999996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140534.39670000001</v>
      </c>
      <c r="E156" s="32">
        <f>SUM(E157:E161)</f>
        <v>128940.85636000001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66778.462140000003</v>
      </c>
      <c r="E157" s="123">
        <v>61692.239690000002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570</v>
      </c>
      <c r="E158" s="123"/>
    </row>
    <row r="159" spans="1:6" ht="18" customHeight="1" x14ac:dyDescent="0.25">
      <c r="A159" s="38" t="s">
        <v>673</v>
      </c>
      <c r="B159" s="70" t="s">
        <v>674</v>
      </c>
      <c r="C159" s="35"/>
      <c r="D159" s="36">
        <v>7050.223</v>
      </c>
      <c r="E159" s="123">
        <v>32857.168539999999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52868.281729999995</v>
      </c>
      <c r="E160" s="123">
        <v>20866.22249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13267.429830000001</v>
      </c>
      <c r="E161" s="123">
        <v>13525.225640000001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164896.73640999998</v>
      </c>
      <c r="E162" s="32">
        <f>SUM(E163:E164)</f>
        <v>58182.088779999998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164896.73640999998</v>
      </c>
      <c r="E163" s="123">
        <v>58182.088779999998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0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/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0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/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56507.799619999998</v>
      </c>
      <c r="E181" s="32">
        <f>SUM(E182:E185)</f>
        <v>34028.083740000002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56507.799619999998</v>
      </c>
      <c r="E183" s="123">
        <v>34028.083740000002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4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30887.215690000001</v>
      </c>
      <c r="E210" s="32">
        <f>SUM(E211:E213)</f>
        <v>69324.255869999994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6676.0943699999998</v>
      </c>
      <c r="E211" s="123">
        <v>29179.24063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24211.121320000002</v>
      </c>
      <c r="E212" s="123">
        <v>40145.015240000001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0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/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0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/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3.0000000000000001E-5</v>
      </c>
      <c r="E229" s="32">
        <f>SUM(E230:E232)</f>
        <v>3.7089999999999998E-2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/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3.0000000000000001E-5</v>
      </c>
      <c r="E232" s="123">
        <v>3.7089999999999998E-2</v>
      </c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2595962.3069600002</v>
      </c>
      <c r="E233" s="48">
        <f>+E229+E226+E219+E214+E210+E199+E196+E193+E186+E181+E175+E172+E168+E165+E162+E156+E146+E137</f>
        <v>1568352.9299699999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2018094.4745100006</v>
      </c>
      <c r="E234" s="79">
        <f>+E133-E233</f>
        <v>2627710.0095500005</v>
      </c>
    </row>
    <row r="235" spans="1:6" ht="12.75" customHeight="1" x14ac:dyDescent="0.25">
      <c r="C235" s="16"/>
      <c r="D235" s="15">
        <f>+D234-BalanceGeneral_Situacion!D171</f>
        <v>4.5100005809217691E-3</v>
      </c>
      <c r="E235" s="15">
        <f>+E234-BalanceGeneral_Situacion!E171</f>
        <v>-4.4999923557043076E-4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44:E145 D147:D149 D157:D161 D164:E164 D167:E167 D169:E171 D173:E174 D176:E180 D182:E182 D188:E192 D194:E195 D197:E198 D200:E209 D213:E213 D215:E218 D220:E225 D227:E228 D155:E155 D230:E231 D151 E187 D138:D143 D153:D154 D163 D184:E185 D183 D211:D212 D232" name="Rango2"/>
    <protectedRange sqref="D11:E14 D17:E21 D23 D27:E29 D31:E32 D34:E36 D38:E39 D41:E44 D56 D58:E60 D62:E63 D65:E74 D76:E77 D79:D81 D84:E85 D87:E93 D95:E95 D99:E99 D104:E109 D111:E112 D114:E118 D120:E122 D124:E127 D129:E130 E132 D46:E46 D48:E50 D52:E52 D25 D55 D83 D97:E97 D96 D16 D101:E102 D100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  <protectedRange sqref="E55" name="Rango1_3"/>
    <protectedRange sqref="E138:E143" name="Rango2_2"/>
    <protectedRange sqref="E147:E154" name="Rango2_3"/>
    <protectedRange sqref="E157:E161" name="Rango2_4"/>
    <protectedRange sqref="E163" name="Rango2_5"/>
    <protectedRange sqref="E183" name="Rango2_6"/>
    <protectedRange sqref="E211:E212" name="Rango2_7"/>
    <protectedRange sqref="E232" name="Rango2_8"/>
    <protectedRange sqref="E56" name="Rango1_8"/>
    <protectedRange sqref="E16" name="Rango1_9"/>
    <protectedRange sqref="E23:E25" name="Rango1_10"/>
    <protectedRange sqref="E53" name="Rango1_11"/>
    <protectedRange sqref="E79:E81" name="Rango1_12"/>
    <protectedRange sqref="E83" name="Rango1_14"/>
    <protectedRange sqref="E96" name="Rango1_15"/>
    <protectedRange sqref="E100" name="Rango1_16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0"/>
  <sheetViews>
    <sheetView showGridLines="0" tabSelected="1" topLeftCell="J62" workbookViewId="0">
      <selection sqref="A1:XFD1048576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3" s="1" customFormat="1" ht="15.75" x14ac:dyDescent="0.25">
      <c r="C1" s="2"/>
      <c r="D1" s="2"/>
      <c r="E1" s="113"/>
      <c r="F1" s="113"/>
      <c r="G1" s="113"/>
      <c r="H1" s="2"/>
      <c r="I1" s="2"/>
      <c r="J1" s="2"/>
      <c r="K1" s="2"/>
      <c r="L1" s="2"/>
      <c r="M1" s="2"/>
      <c r="N1" s="113"/>
      <c r="O1" s="113"/>
      <c r="P1" s="2"/>
      <c r="Q1" s="2"/>
      <c r="R1" s="2"/>
      <c r="S1" s="113"/>
      <c r="T1" s="113"/>
      <c r="U1" s="113"/>
      <c r="V1" s="2"/>
    </row>
    <row r="2" spans="1:23" s="1" customFormat="1" ht="15.75" x14ac:dyDescent="0.25">
      <c r="A2" s="161" t="s">
        <v>1053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2"/>
    </row>
    <row r="3" spans="1:23" s="1" customFormat="1" ht="15.75" x14ac:dyDescent="0.25">
      <c r="A3" s="161" t="s">
        <v>832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2"/>
    </row>
    <row r="4" spans="1:23" s="1" customFormat="1" ht="15.75" x14ac:dyDescent="0.25">
      <c r="A4" s="161" t="s">
        <v>1057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2"/>
    </row>
    <row r="5" spans="1:23" s="1" customFormat="1" ht="15.75" x14ac:dyDescent="0.25">
      <c r="A5" s="162" t="s">
        <v>925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2"/>
    </row>
    <row r="6" spans="1:23" s="1" customFormat="1" ht="6.7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2"/>
    </row>
    <row r="7" spans="1:23" s="3" customFormat="1" ht="15.75" customHeight="1" x14ac:dyDescent="0.25">
      <c r="A7" s="163" t="s">
        <v>927</v>
      </c>
      <c r="B7" s="163" t="s">
        <v>833</v>
      </c>
      <c r="C7" s="165" t="s">
        <v>834</v>
      </c>
      <c r="D7" s="166"/>
      <c r="E7" s="166"/>
      <c r="F7" s="166"/>
      <c r="G7" s="167"/>
      <c r="H7" s="168" t="s">
        <v>835</v>
      </c>
      <c r="I7" s="169"/>
      <c r="J7" s="169"/>
      <c r="K7" s="169"/>
      <c r="L7" s="169"/>
      <c r="M7" s="169"/>
      <c r="N7" s="170"/>
      <c r="O7" s="157" t="s">
        <v>928</v>
      </c>
      <c r="P7" s="171" t="s">
        <v>836</v>
      </c>
      <c r="Q7" s="172"/>
      <c r="R7" s="172"/>
      <c r="S7" s="172"/>
      <c r="T7" s="173"/>
      <c r="U7" s="157" t="s">
        <v>929</v>
      </c>
    </row>
    <row r="8" spans="1:23" s="3" customFormat="1" ht="16.5" x14ac:dyDescent="0.25">
      <c r="A8" s="164"/>
      <c r="B8" s="164"/>
      <c r="C8" s="157" t="s">
        <v>837</v>
      </c>
      <c r="D8" s="157" t="s">
        <v>838</v>
      </c>
      <c r="E8" s="157" t="s">
        <v>839</v>
      </c>
      <c r="F8" s="157" t="s">
        <v>840</v>
      </c>
      <c r="G8" s="157" t="s">
        <v>930</v>
      </c>
      <c r="H8" s="156" t="s">
        <v>841</v>
      </c>
      <c r="I8" s="156" t="s">
        <v>842</v>
      </c>
      <c r="J8" s="156" t="s">
        <v>838</v>
      </c>
      <c r="K8" s="156" t="s">
        <v>839</v>
      </c>
      <c r="L8" s="156" t="s">
        <v>840</v>
      </c>
      <c r="M8" s="156" t="s">
        <v>843</v>
      </c>
      <c r="N8" s="156" t="s">
        <v>931</v>
      </c>
      <c r="O8" s="157"/>
      <c r="P8" s="155" t="s">
        <v>844</v>
      </c>
      <c r="Q8" s="155" t="s">
        <v>831</v>
      </c>
      <c r="R8" s="155" t="s">
        <v>842</v>
      </c>
      <c r="S8" s="155" t="s">
        <v>845</v>
      </c>
      <c r="T8" s="155" t="s">
        <v>846</v>
      </c>
      <c r="U8" s="157"/>
    </row>
    <row r="9" spans="1:23" s="3" customFormat="1" ht="16.5" x14ac:dyDescent="0.25">
      <c r="A9" s="164"/>
      <c r="B9" s="164"/>
      <c r="C9" s="157"/>
      <c r="D9" s="157"/>
      <c r="E9" s="157"/>
      <c r="F9" s="157"/>
      <c r="G9" s="157"/>
      <c r="H9" s="156"/>
      <c r="I9" s="156"/>
      <c r="J9" s="156"/>
      <c r="K9" s="156"/>
      <c r="L9" s="156"/>
      <c r="M9" s="156"/>
      <c r="N9" s="156"/>
      <c r="O9" s="157"/>
      <c r="P9" s="155"/>
      <c r="Q9" s="155"/>
      <c r="R9" s="155"/>
      <c r="S9" s="155"/>
      <c r="T9" s="155"/>
      <c r="U9" s="157"/>
    </row>
    <row r="10" spans="1:23" s="5" customFormat="1" ht="20.25" customHeight="1" x14ac:dyDescent="0.25">
      <c r="A10" s="125" t="s">
        <v>114</v>
      </c>
      <c r="B10" s="126" t="s">
        <v>847</v>
      </c>
      <c r="C10" s="116"/>
      <c r="D10" s="117"/>
      <c r="E10" s="118"/>
      <c r="F10" s="118"/>
      <c r="G10" s="118"/>
      <c r="H10" s="117"/>
      <c r="I10" s="117"/>
      <c r="J10" s="117"/>
      <c r="K10" s="117"/>
      <c r="L10" s="117"/>
      <c r="M10" s="117"/>
      <c r="N10" s="118"/>
      <c r="O10" s="118"/>
      <c r="P10" s="117"/>
      <c r="Q10" s="117"/>
      <c r="R10" s="117"/>
      <c r="S10" s="118"/>
      <c r="T10" s="118"/>
      <c r="U10" s="112"/>
      <c r="V10" s="4"/>
    </row>
    <row r="11" spans="1:23" ht="24" customHeight="1" x14ac:dyDescent="0.25">
      <c r="A11" s="127" t="s">
        <v>932</v>
      </c>
      <c r="B11" s="128" t="s">
        <v>848</v>
      </c>
      <c r="C11" s="129">
        <f>SUM(C12:C23)</f>
        <v>3474799.3010900002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3474799.3010900002</v>
      </c>
      <c r="H11" s="129">
        <f t="shared" si="0"/>
        <v>20448.278249999999</v>
      </c>
      <c r="I11" s="129">
        <f t="shared" si="0"/>
        <v>0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20448.278249999999</v>
      </c>
      <c r="O11" s="130">
        <f t="shared" si="0"/>
        <v>3495247.5793400002</v>
      </c>
      <c r="P11" s="129">
        <f t="shared" si="0"/>
        <v>1450073.8400132002</v>
      </c>
      <c r="Q11" s="129">
        <f t="shared" si="0"/>
        <v>164896.73604367845</v>
      </c>
      <c r="R11" s="129">
        <f t="shared" si="0"/>
        <v>0</v>
      </c>
      <c r="S11" s="130">
        <f t="shared" si="0"/>
        <v>164896.73604367845</v>
      </c>
      <c r="T11" s="130">
        <f t="shared" si="0"/>
        <v>1614970.5760568788</v>
      </c>
      <c r="U11" s="130">
        <f>SUM(U12:U23)</f>
        <v>1880277.0032831214</v>
      </c>
      <c r="V11" s="131"/>
      <c r="W11" s="19"/>
    </row>
    <row r="12" spans="1:23" ht="24" customHeight="1" x14ac:dyDescent="0.25">
      <c r="A12" s="132" t="s">
        <v>933</v>
      </c>
      <c r="B12" s="133" t="s">
        <v>849</v>
      </c>
      <c r="C12" s="134">
        <v>0</v>
      </c>
      <c r="D12" s="134"/>
      <c r="E12" s="135"/>
      <c r="F12" s="135"/>
      <c r="G12" s="136">
        <f>+C12+D12+E12-F12</f>
        <v>0</v>
      </c>
      <c r="H12" s="137"/>
      <c r="I12" s="137"/>
      <c r="J12" s="137"/>
      <c r="K12" s="137"/>
      <c r="L12" s="137"/>
      <c r="M12" s="137"/>
      <c r="N12" s="136">
        <f t="shared" ref="N12:N54" si="1">SUM(H12:M12)</f>
        <v>0</v>
      </c>
      <c r="O12" s="138">
        <f>+G12+N12</f>
        <v>0</v>
      </c>
      <c r="P12" s="134">
        <v>0</v>
      </c>
      <c r="Q12" s="134">
        <v>0</v>
      </c>
      <c r="R12" s="134"/>
      <c r="S12" s="139">
        <f>+Q12-R12</f>
        <v>0</v>
      </c>
      <c r="T12" s="139">
        <f>+P12+S12</f>
        <v>0</v>
      </c>
      <c r="U12" s="139">
        <f>+O12+T12</f>
        <v>0</v>
      </c>
    </row>
    <row r="13" spans="1:23" ht="24" customHeight="1" x14ac:dyDescent="0.25">
      <c r="A13" s="132" t="s">
        <v>934</v>
      </c>
      <c r="B13" s="133" t="s">
        <v>850</v>
      </c>
      <c r="C13" s="134">
        <v>1270229.0381100001</v>
      </c>
      <c r="D13" s="134"/>
      <c r="E13" s="135"/>
      <c r="F13" s="135"/>
      <c r="G13" s="136">
        <f>+C13+D13+E13-F13</f>
        <v>1270229.0381100001</v>
      </c>
      <c r="H13" s="134"/>
      <c r="I13" s="134"/>
      <c r="J13" s="134"/>
      <c r="K13" s="134"/>
      <c r="L13" s="134"/>
      <c r="M13" s="134"/>
      <c r="N13" s="136">
        <f>SUM(H13:M13)</f>
        <v>0</v>
      </c>
      <c r="O13" s="138">
        <f t="shared" ref="O13:O54" si="2">+G13+N13</f>
        <v>1270229.0381100001</v>
      </c>
      <c r="P13" s="134">
        <v>78413.45</v>
      </c>
      <c r="Q13" s="134">
        <v>98016.812080194475</v>
      </c>
      <c r="R13" s="134"/>
      <c r="S13" s="139">
        <f t="shared" ref="S13:S41" si="3">+Q13-R13</f>
        <v>98016.812080194475</v>
      </c>
      <c r="T13" s="139">
        <f t="shared" ref="T13:T54" si="4">+P13+S13</f>
        <v>176430.26208019449</v>
      </c>
      <c r="U13" s="139">
        <f>+O13-T13</f>
        <v>1093798.7760298057</v>
      </c>
      <c r="V13" s="114"/>
      <c r="W13" s="19"/>
    </row>
    <row r="14" spans="1:23" ht="24" customHeight="1" x14ac:dyDescent="0.25">
      <c r="A14" s="132" t="s">
        <v>935</v>
      </c>
      <c r="B14" s="133" t="s">
        <v>851</v>
      </c>
      <c r="C14" s="134">
        <v>1848969.9158600001</v>
      </c>
      <c r="D14" s="134"/>
      <c r="E14" s="135"/>
      <c r="F14" s="135"/>
      <c r="G14" s="136">
        <f t="shared" ref="G14:G54" si="5">+C14+D14+E14-F14</f>
        <v>1848969.9158600001</v>
      </c>
      <c r="H14" s="134"/>
      <c r="I14" s="134"/>
      <c r="J14" s="134"/>
      <c r="K14" s="134"/>
      <c r="L14" s="134"/>
      <c r="M14" s="134"/>
      <c r="N14" s="136">
        <f t="shared" si="1"/>
        <v>0</v>
      </c>
      <c r="O14" s="138">
        <f t="shared" si="2"/>
        <v>1848969.9158600001</v>
      </c>
      <c r="P14" s="134">
        <v>1139322.3298082827</v>
      </c>
      <c r="Q14" s="134">
        <v>54334.647512550604</v>
      </c>
      <c r="R14" s="134"/>
      <c r="S14" s="139">
        <f t="shared" si="3"/>
        <v>54334.647512550604</v>
      </c>
      <c r="T14" s="139">
        <f t="shared" si="4"/>
        <v>1193656.9773208334</v>
      </c>
      <c r="U14" s="140">
        <f t="shared" ref="U14:U23" si="6">+O14-T14</f>
        <v>655312.9385391667</v>
      </c>
      <c r="V14" s="114"/>
      <c r="W14" s="19"/>
    </row>
    <row r="15" spans="1:23" ht="24" customHeight="1" x14ac:dyDescent="0.25">
      <c r="A15" s="132" t="s">
        <v>936</v>
      </c>
      <c r="B15" s="133" t="s">
        <v>852</v>
      </c>
      <c r="C15" s="134">
        <v>170615.36374999999</v>
      </c>
      <c r="D15" s="134"/>
      <c r="E15" s="135"/>
      <c r="F15" s="135"/>
      <c r="G15" s="136">
        <f>+C15+D15+E15-F15</f>
        <v>170615.36374999999</v>
      </c>
      <c r="H15" s="134">
        <v>685.45825000000002</v>
      </c>
      <c r="I15" s="134"/>
      <c r="J15" s="134"/>
      <c r="K15" s="134"/>
      <c r="L15" s="134"/>
      <c r="M15" s="134"/>
      <c r="N15" s="136">
        <f t="shared" si="1"/>
        <v>685.45825000000002</v>
      </c>
      <c r="O15" s="138">
        <f t="shared" si="2"/>
        <v>171300.82199999999</v>
      </c>
      <c r="P15" s="134">
        <v>125591.34599</v>
      </c>
      <c r="Q15" s="134">
        <v>4310.6266812499935</v>
      </c>
      <c r="R15" s="134"/>
      <c r="S15" s="139">
        <f t="shared" si="3"/>
        <v>4310.6266812499935</v>
      </c>
      <c r="T15" s="139">
        <f t="shared" si="4"/>
        <v>129901.97267125</v>
      </c>
      <c r="U15" s="140">
        <f t="shared" si="6"/>
        <v>41398.849328749988</v>
      </c>
      <c r="V15" s="114"/>
      <c r="W15" s="19"/>
    </row>
    <row r="16" spans="1:23" ht="24" customHeight="1" x14ac:dyDescent="0.25">
      <c r="A16" s="132" t="s">
        <v>937</v>
      </c>
      <c r="B16" s="133" t="s">
        <v>853</v>
      </c>
      <c r="C16" s="134">
        <v>26837.538430000001</v>
      </c>
      <c r="D16" s="134"/>
      <c r="E16" s="135"/>
      <c r="F16" s="135"/>
      <c r="G16" s="136">
        <f>+C16+D16+E16-F16</f>
        <v>26837.538430000001</v>
      </c>
      <c r="H16" s="134">
        <v>5304.74</v>
      </c>
      <c r="I16" s="134"/>
      <c r="J16" s="134"/>
      <c r="K16" s="134"/>
      <c r="L16" s="134"/>
      <c r="M16" s="134"/>
      <c r="N16" s="136">
        <f t="shared" si="1"/>
        <v>5304.74</v>
      </c>
      <c r="O16" s="138">
        <f t="shared" si="2"/>
        <v>32142.278429999998</v>
      </c>
      <c r="P16" s="134">
        <v>10305.007890000001</v>
      </c>
      <c r="Q16" s="134">
        <v>1126.4225609499999</v>
      </c>
      <c r="R16" s="134"/>
      <c r="S16" s="139">
        <f t="shared" si="3"/>
        <v>1126.4225609499999</v>
      </c>
      <c r="T16" s="139">
        <f t="shared" si="4"/>
        <v>11431.43045095</v>
      </c>
      <c r="U16" s="140">
        <f t="shared" si="6"/>
        <v>20710.847979049999</v>
      </c>
      <c r="V16" s="114"/>
      <c r="W16" s="19"/>
    </row>
    <row r="17" spans="1:23" ht="24" customHeight="1" x14ac:dyDescent="0.25">
      <c r="A17" s="132" t="s">
        <v>938</v>
      </c>
      <c r="B17" s="133" t="s">
        <v>854</v>
      </c>
      <c r="C17" s="134">
        <v>65525.487140000012</v>
      </c>
      <c r="D17" s="134"/>
      <c r="E17" s="135"/>
      <c r="F17" s="135"/>
      <c r="G17" s="136">
        <f t="shared" si="5"/>
        <v>65525.487140000012</v>
      </c>
      <c r="H17" s="134"/>
      <c r="I17" s="134"/>
      <c r="J17" s="134"/>
      <c r="K17" s="134"/>
      <c r="L17" s="134"/>
      <c r="M17" s="134"/>
      <c r="N17" s="136">
        <f t="shared" si="1"/>
        <v>0</v>
      </c>
      <c r="O17" s="138">
        <f t="shared" si="2"/>
        <v>65525.487140000012</v>
      </c>
      <c r="P17" s="134">
        <v>31065.61773516667</v>
      </c>
      <c r="Q17" s="134">
        <v>2117.0327164999999</v>
      </c>
      <c r="R17" s="134"/>
      <c r="S17" s="139">
        <f t="shared" si="3"/>
        <v>2117.0327164999999</v>
      </c>
      <c r="T17" s="139">
        <f t="shared" si="4"/>
        <v>33182.650451666668</v>
      </c>
      <c r="U17" s="140">
        <f t="shared" si="6"/>
        <v>32342.836688333344</v>
      </c>
      <c r="V17" s="114"/>
      <c r="W17" s="19"/>
    </row>
    <row r="18" spans="1:23" ht="24" customHeight="1" x14ac:dyDescent="0.25">
      <c r="A18" s="132" t="s">
        <v>939</v>
      </c>
      <c r="B18" s="133" t="s">
        <v>855</v>
      </c>
      <c r="C18" s="134">
        <v>84866.373810000019</v>
      </c>
      <c r="D18" s="134"/>
      <c r="E18" s="135"/>
      <c r="F18" s="135"/>
      <c r="G18" s="136">
        <f>+C18+D18+E18-F18</f>
        <v>84866.373810000019</v>
      </c>
      <c r="H18" s="134">
        <v>14458.08</v>
      </c>
      <c r="I18" s="134"/>
      <c r="J18" s="134"/>
      <c r="K18" s="134"/>
      <c r="L18" s="134"/>
      <c r="M18" s="134"/>
      <c r="N18" s="136">
        <f t="shared" si="1"/>
        <v>14458.08</v>
      </c>
      <c r="O18" s="138">
        <f t="shared" si="2"/>
        <v>99324.453810000021</v>
      </c>
      <c r="P18" s="134">
        <v>62514.338311309999</v>
      </c>
      <c r="Q18" s="134">
        <v>4452.3437995630948</v>
      </c>
      <c r="R18" s="134"/>
      <c r="S18" s="139">
        <f t="shared" si="3"/>
        <v>4452.3437995630948</v>
      </c>
      <c r="T18" s="139">
        <f t="shared" si="4"/>
        <v>66966.682110873095</v>
      </c>
      <c r="U18" s="140">
        <f t="shared" si="6"/>
        <v>32357.771699126926</v>
      </c>
      <c r="V18" s="114"/>
      <c r="W18" s="19"/>
    </row>
    <row r="19" spans="1:23" ht="24" customHeight="1" x14ac:dyDescent="0.25">
      <c r="A19" s="132" t="s">
        <v>940</v>
      </c>
      <c r="B19" s="133" t="s">
        <v>856</v>
      </c>
      <c r="C19" s="134">
        <v>0</v>
      </c>
      <c r="D19" s="134"/>
      <c r="E19" s="135"/>
      <c r="F19" s="135"/>
      <c r="G19" s="136">
        <f t="shared" si="5"/>
        <v>0</v>
      </c>
      <c r="H19" s="134"/>
      <c r="I19" s="134"/>
      <c r="J19" s="134"/>
      <c r="K19" s="134"/>
      <c r="L19" s="134"/>
      <c r="M19" s="134"/>
      <c r="N19" s="136">
        <f t="shared" si="1"/>
        <v>0</v>
      </c>
      <c r="O19" s="138">
        <f t="shared" si="2"/>
        <v>0</v>
      </c>
      <c r="P19" s="134">
        <v>0</v>
      </c>
      <c r="Q19" s="134">
        <v>0</v>
      </c>
      <c r="R19" s="134"/>
      <c r="S19" s="139">
        <f t="shared" si="3"/>
        <v>0</v>
      </c>
      <c r="T19" s="139">
        <f t="shared" si="4"/>
        <v>0</v>
      </c>
      <c r="U19" s="140">
        <f t="shared" si="6"/>
        <v>0</v>
      </c>
      <c r="V19" s="7"/>
      <c r="W19" s="19"/>
    </row>
    <row r="20" spans="1:23" ht="24" customHeight="1" x14ac:dyDescent="0.25">
      <c r="A20" s="132" t="s">
        <v>941</v>
      </c>
      <c r="B20" s="133" t="s">
        <v>857</v>
      </c>
      <c r="C20" s="134">
        <v>0</v>
      </c>
      <c r="D20" s="134"/>
      <c r="E20" s="135"/>
      <c r="F20" s="135"/>
      <c r="G20" s="136">
        <f t="shared" si="5"/>
        <v>0</v>
      </c>
      <c r="H20" s="134"/>
      <c r="I20" s="134"/>
      <c r="J20" s="134"/>
      <c r="K20" s="134"/>
      <c r="L20" s="134"/>
      <c r="M20" s="134"/>
      <c r="N20" s="136">
        <f t="shared" si="1"/>
        <v>0</v>
      </c>
      <c r="O20" s="138">
        <f t="shared" si="2"/>
        <v>0</v>
      </c>
      <c r="P20" s="134">
        <v>0</v>
      </c>
      <c r="Q20" s="134">
        <v>0</v>
      </c>
      <c r="R20" s="134"/>
      <c r="S20" s="139">
        <f t="shared" si="3"/>
        <v>0</v>
      </c>
      <c r="T20" s="139">
        <f t="shared" si="4"/>
        <v>0</v>
      </c>
      <c r="U20" s="140">
        <f t="shared" si="6"/>
        <v>0</v>
      </c>
      <c r="V20" s="7"/>
      <c r="W20" s="19"/>
    </row>
    <row r="21" spans="1:23" ht="24" customHeight="1" x14ac:dyDescent="0.25">
      <c r="A21" s="132" t="s">
        <v>942</v>
      </c>
      <c r="B21" s="133" t="s">
        <v>858</v>
      </c>
      <c r="C21" s="134">
        <v>2333.87392</v>
      </c>
      <c r="D21" s="134"/>
      <c r="E21" s="135"/>
      <c r="F21" s="135"/>
      <c r="G21" s="136">
        <f>+C21+D21+E21-F21</f>
        <v>2333.87392</v>
      </c>
      <c r="H21" s="134"/>
      <c r="I21" s="134"/>
      <c r="J21" s="134"/>
      <c r="K21" s="134"/>
      <c r="L21" s="134"/>
      <c r="M21" s="134"/>
      <c r="N21" s="136">
        <f t="shared" si="1"/>
        <v>0</v>
      </c>
      <c r="O21" s="138">
        <f t="shared" si="2"/>
        <v>2333.87392</v>
      </c>
      <c r="P21" s="134">
        <v>621.85852999999997</v>
      </c>
      <c r="Q21" s="134">
        <v>63.267331111111048</v>
      </c>
      <c r="R21" s="134"/>
      <c r="S21" s="139">
        <f t="shared" si="3"/>
        <v>63.267331111111048</v>
      </c>
      <c r="T21" s="139">
        <f t="shared" si="4"/>
        <v>685.12586111111102</v>
      </c>
      <c r="U21" s="140">
        <f t="shared" si="6"/>
        <v>1648.7480588888889</v>
      </c>
      <c r="V21" s="114"/>
      <c r="W21" s="19"/>
    </row>
    <row r="22" spans="1:23" ht="24" customHeight="1" x14ac:dyDescent="0.25">
      <c r="A22" s="132" t="s">
        <v>943</v>
      </c>
      <c r="B22" s="133" t="s">
        <v>859</v>
      </c>
      <c r="C22" s="134">
        <v>0</v>
      </c>
      <c r="D22" s="134"/>
      <c r="E22" s="135"/>
      <c r="F22" s="135"/>
      <c r="G22" s="136">
        <f>+C22+D22+E22-F22</f>
        <v>0</v>
      </c>
      <c r="H22" s="134"/>
      <c r="I22" s="134"/>
      <c r="J22" s="134"/>
      <c r="K22" s="134"/>
      <c r="L22" s="134"/>
      <c r="M22" s="134"/>
      <c r="N22" s="136">
        <f t="shared" si="1"/>
        <v>0</v>
      </c>
      <c r="O22" s="138">
        <f t="shared" si="2"/>
        <v>0</v>
      </c>
      <c r="P22" s="134">
        <v>0</v>
      </c>
      <c r="Q22" s="134">
        <v>0</v>
      </c>
      <c r="R22" s="134"/>
      <c r="S22" s="139">
        <f t="shared" si="3"/>
        <v>0</v>
      </c>
      <c r="T22" s="139">
        <f t="shared" si="4"/>
        <v>0</v>
      </c>
      <c r="U22" s="140">
        <f t="shared" si="6"/>
        <v>0</v>
      </c>
      <c r="V22" s="7"/>
      <c r="W22" s="19"/>
    </row>
    <row r="23" spans="1:23" ht="24" customHeight="1" x14ac:dyDescent="0.25">
      <c r="A23" s="132" t="s">
        <v>944</v>
      </c>
      <c r="B23" s="133" t="s">
        <v>860</v>
      </c>
      <c r="C23" s="134">
        <v>5421.710070000001</v>
      </c>
      <c r="D23" s="134"/>
      <c r="E23" s="135"/>
      <c r="F23" s="135"/>
      <c r="G23" s="136">
        <f>+C23+D23+E23-F23</f>
        <v>5421.710070000001</v>
      </c>
      <c r="H23" s="134"/>
      <c r="I23" s="134"/>
      <c r="J23" s="134"/>
      <c r="K23" s="134"/>
      <c r="L23" s="134"/>
      <c r="M23" s="134"/>
      <c r="N23" s="136">
        <f t="shared" si="1"/>
        <v>0</v>
      </c>
      <c r="O23" s="138">
        <f t="shared" si="2"/>
        <v>5421.710070000001</v>
      </c>
      <c r="P23" s="134">
        <v>2239.8917484408344</v>
      </c>
      <c r="Q23" s="134">
        <v>475.58336155916595</v>
      </c>
      <c r="R23" s="134"/>
      <c r="S23" s="139">
        <f t="shared" si="3"/>
        <v>475.58336155916595</v>
      </c>
      <c r="T23" s="139">
        <f t="shared" si="4"/>
        <v>2715.4751100000003</v>
      </c>
      <c r="U23" s="140">
        <f t="shared" si="6"/>
        <v>2706.2349600000007</v>
      </c>
      <c r="V23" s="114"/>
      <c r="W23" s="19"/>
    </row>
    <row r="24" spans="1:23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7">SUM(E25:E29)</f>
        <v>0</v>
      </c>
      <c r="F24" s="130">
        <f t="shared" si="7"/>
        <v>0</v>
      </c>
      <c r="G24" s="130">
        <f t="shared" si="7"/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0</v>
      </c>
      <c r="L24" s="129">
        <f t="shared" si="7"/>
        <v>0</v>
      </c>
      <c r="M24" s="129">
        <f t="shared" si="7"/>
        <v>0</v>
      </c>
      <c r="N24" s="130">
        <f t="shared" si="7"/>
        <v>0</v>
      </c>
      <c r="O24" s="130">
        <f t="shared" si="7"/>
        <v>0</v>
      </c>
      <c r="P24" s="129">
        <f t="shared" si="7"/>
        <v>0</v>
      </c>
      <c r="Q24" s="129">
        <f t="shared" si="7"/>
        <v>0</v>
      </c>
      <c r="R24" s="129">
        <f t="shared" si="7"/>
        <v>0</v>
      </c>
      <c r="S24" s="130">
        <f t="shared" si="7"/>
        <v>0</v>
      </c>
      <c r="T24" s="130">
        <f t="shared" si="7"/>
        <v>0</v>
      </c>
      <c r="U24" s="130">
        <f>SUM(U25:U29)</f>
        <v>0</v>
      </c>
      <c r="V24" s="7"/>
    </row>
    <row r="25" spans="1:23" ht="24" customHeight="1" x14ac:dyDescent="0.25">
      <c r="A25" s="132" t="s">
        <v>946</v>
      </c>
      <c r="B25" s="133" t="s">
        <v>849</v>
      </c>
      <c r="C25" s="134"/>
      <c r="D25" s="134"/>
      <c r="E25" s="135"/>
      <c r="F25" s="135"/>
      <c r="G25" s="136">
        <f>+C25+D25+E25-F25</f>
        <v>0</v>
      </c>
      <c r="H25" s="134"/>
      <c r="I25" s="134"/>
      <c r="J25" s="134"/>
      <c r="K25" s="134"/>
      <c r="L25" s="134"/>
      <c r="M25" s="134"/>
      <c r="N25" s="136">
        <f t="shared" si="1"/>
        <v>0</v>
      </c>
      <c r="O25" s="138">
        <f t="shared" si="2"/>
        <v>0</v>
      </c>
      <c r="P25" s="134"/>
      <c r="Q25" s="134"/>
      <c r="R25" s="134"/>
      <c r="S25" s="139">
        <f t="shared" si="3"/>
        <v>0</v>
      </c>
      <c r="T25" s="139">
        <f t="shared" si="4"/>
        <v>0</v>
      </c>
      <c r="U25" s="139">
        <f t="shared" ref="U25:U54" si="8">+O25+T25</f>
        <v>0</v>
      </c>
      <c r="V25" s="7"/>
    </row>
    <row r="26" spans="1:23" ht="24" customHeight="1" x14ac:dyDescent="0.25">
      <c r="A26" s="132" t="s">
        <v>947</v>
      </c>
      <c r="B26" s="133" t="s">
        <v>850</v>
      </c>
      <c r="C26" s="134"/>
      <c r="D26" s="134"/>
      <c r="E26" s="135"/>
      <c r="F26" s="135"/>
      <c r="G26" s="136">
        <f>+C26+D26+E26-F26</f>
        <v>0</v>
      </c>
      <c r="H26" s="134"/>
      <c r="I26" s="134"/>
      <c r="J26" s="134"/>
      <c r="K26" s="134"/>
      <c r="L26" s="134"/>
      <c r="M26" s="134"/>
      <c r="N26" s="136">
        <f t="shared" si="1"/>
        <v>0</v>
      </c>
      <c r="O26" s="138">
        <f t="shared" si="2"/>
        <v>0</v>
      </c>
      <c r="P26" s="134"/>
      <c r="Q26" s="134"/>
      <c r="R26" s="134"/>
      <c r="S26" s="139">
        <f t="shared" si="3"/>
        <v>0</v>
      </c>
      <c r="T26" s="139">
        <f t="shared" si="4"/>
        <v>0</v>
      </c>
      <c r="U26" s="139">
        <f t="shared" si="8"/>
        <v>0</v>
      </c>
      <c r="V26" s="7"/>
    </row>
    <row r="27" spans="1:23" ht="24" customHeight="1" x14ac:dyDescent="0.25">
      <c r="A27" s="141" t="s">
        <v>948</v>
      </c>
      <c r="B27" s="142" t="s">
        <v>949</v>
      </c>
      <c r="C27" s="134"/>
      <c r="D27" s="134"/>
      <c r="E27" s="135"/>
      <c r="F27" s="135"/>
      <c r="G27" s="136"/>
      <c r="H27" s="134"/>
      <c r="I27" s="134"/>
      <c r="J27" s="134"/>
      <c r="K27" s="134"/>
      <c r="L27" s="134"/>
      <c r="M27" s="134"/>
      <c r="N27" s="136">
        <f t="shared" si="1"/>
        <v>0</v>
      </c>
      <c r="O27" s="138"/>
      <c r="P27" s="134"/>
      <c r="Q27" s="134"/>
      <c r="R27" s="134"/>
      <c r="S27" s="139">
        <f t="shared" si="3"/>
        <v>0</v>
      </c>
      <c r="T27" s="139">
        <f t="shared" si="4"/>
        <v>0</v>
      </c>
      <c r="U27" s="139"/>
      <c r="V27" s="7"/>
    </row>
    <row r="28" spans="1:23" ht="24" customHeight="1" x14ac:dyDescent="0.25">
      <c r="A28" s="132" t="s">
        <v>950</v>
      </c>
      <c r="B28" s="133" t="s">
        <v>862</v>
      </c>
      <c r="C28" s="134"/>
      <c r="D28" s="134"/>
      <c r="E28" s="135"/>
      <c r="F28" s="135"/>
      <c r="G28" s="136">
        <f>+C28+D28+E28-F28</f>
        <v>0</v>
      </c>
      <c r="H28" s="134"/>
      <c r="I28" s="134"/>
      <c r="J28" s="134"/>
      <c r="K28" s="134"/>
      <c r="L28" s="134"/>
      <c r="M28" s="134"/>
      <c r="N28" s="136">
        <f t="shared" si="1"/>
        <v>0</v>
      </c>
      <c r="O28" s="138">
        <f t="shared" si="2"/>
        <v>0</v>
      </c>
      <c r="P28" s="134"/>
      <c r="Q28" s="134"/>
      <c r="R28" s="134"/>
      <c r="S28" s="139">
        <f t="shared" si="3"/>
        <v>0</v>
      </c>
      <c r="T28" s="139">
        <f t="shared" si="4"/>
        <v>0</v>
      </c>
      <c r="U28" s="139">
        <f t="shared" si="8"/>
        <v>0</v>
      </c>
      <c r="V28" s="7"/>
    </row>
    <row r="29" spans="1:23" ht="24" customHeight="1" x14ac:dyDescent="0.25">
      <c r="A29" s="132" t="s">
        <v>951</v>
      </c>
      <c r="B29" s="133" t="s">
        <v>863</v>
      </c>
      <c r="C29" s="134"/>
      <c r="D29" s="134"/>
      <c r="E29" s="135"/>
      <c r="F29" s="135"/>
      <c r="G29" s="136">
        <f>+C29+D29+E29-F29</f>
        <v>0</v>
      </c>
      <c r="H29" s="134"/>
      <c r="I29" s="134"/>
      <c r="J29" s="134"/>
      <c r="K29" s="134"/>
      <c r="L29" s="134"/>
      <c r="M29" s="134"/>
      <c r="N29" s="136">
        <f t="shared" si="1"/>
        <v>0</v>
      </c>
      <c r="O29" s="138">
        <f t="shared" si="2"/>
        <v>0</v>
      </c>
      <c r="P29" s="134"/>
      <c r="Q29" s="134"/>
      <c r="R29" s="134"/>
      <c r="S29" s="139">
        <f t="shared" si="3"/>
        <v>0</v>
      </c>
      <c r="T29" s="139">
        <f t="shared" si="4"/>
        <v>0</v>
      </c>
      <c r="U29" s="139">
        <f t="shared" si="8"/>
        <v>0</v>
      </c>
      <c r="V29" s="7"/>
    </row>
    <row r="30" spans="1:23" ht="24" customHeight="1" x14ac:dyDescent="0.25">
      <c r="A30" s="127" t="s">
        <v>952</v>
      </c>
      <c r="B30" s="128" t="s">
        <v>124</v>
      </c>
      <c r="C30" s="129">
        <f>SUM(C31:C34)</f>
        <v>160765498.07999998</v>
      </c>
      <c r="D30" s="129">
        <f>SUM(D31:D34)</f>
        <v>0</v>
      </c>
      <c r="E30" s="130">
        <f t="shared" ref="E30:T30" si="9">SUM(E31:E34)</f>
        <v>0</v>
      </c>
      <c r="F30" s="130">
        <f t="shared" si="9"/>
        <v>0</v>
      </c>
      <c r="G30" s="130">
        <f t="shared" si="9"/>
        <v>160765498.07999998</v>
      </c>
      <c r="H30" s="129">
        <f t="shared" si="9"/>
        <v>0</v>
      </c>
      <c r="I30" s="129">
        <f t="shared" si="9"/>
        <v>0</v>
      </c>
      <c r="J30" s="129">
        <f t="shared" si="9"/>
        <v>0</v>
      </c>
      <c r="K30" s="129">
        <f t="shared" si="9"/>
        <v>0</v>
      </c>
      <c r="L30" s="129">
        <f t="shared" si="9"/>
        <v>0</v>
      </c>
      <c r="M30" s="129">
        <f t="shared" si="9"/>
        <v>0</v>
      </c>
      <c r="N30" s="130">
        <f t="shared" si="9"/>
        <v>0</v>
      </c>
      <c r="O30" s="130">
        <f t="shared" si="9"/>
        <v>160765498.07999998</v>
      </c>
      <c r="P30" s="129">
        <f t="shared" si="9"/>
        <v>0</v>
      </c>
      <c r="Q30" s="129">
        <f t="shared" si="9"/>
        <v>0</v>
      </c>
      <c r="R30" s="129">
        <f t="shared" si="9"/>
        <v>0</v>
      </c>
      <c r="S30" s="130">
        <f>SUM(S31:S34)</f>
        <v>0</v>
      </c>
      <c r="T30" s="130">
        <f t="shared" si="9"/>
        <v>0</v>
      </c>
      <c r="U30" s="130">
        <f>SUM(U31:U34)</f>
        <v>160765498.07999998</v>
      </c>
      <c r="V30" s="7"/>
    </row>
    <row r="31" spans="1:23" ht="24" customHeight="1" x14ac:dyDescent="0.25">
      <c r="A31" s="132" t="s">
        <v>953</v>
      </c>
      <c r="B31" s="133" t="s">
        <v>954</v>
      </c>
      <c r="C31" s="143">
        <v>156731927.50999999</v>
      </c>
      <c r="D31" s="134"/>
      <c r="E31" s="135"/>
      <c r="F31" s="135"/>
      <c r="G31" s="136">
        <f>+C31+D31+E31-F31</f>
        <v>156731927.50999999</v>
      </c>
      <c r="H31" s="134"/>
      <c r="I31" s="134"/>
      <c r="J31" s="134"/>
      <c r="K31" s="134"/>
      <c r="L31" s="134"/>
      <c r="M31" s="134"/>
      <c r="N31" s="136">
        <f t="shared" si="1"/>
        <v>0</v>
      </c>
      <c r="O31" s="138">
        <f t="shared" si="2"/>
        <v>156731927.50999999</v>
      </c>
      <c r="P31" s="134"/>
      <c r="Q31" s="134"/>
      <c r="R31" s="134"/>
      <c r="S31" s="139">
        <f t="shared" si="3"/>
        <v>0</v>
      </c>
      <c r="T31" s="139">
        <f t="shared" si="4"/>
        <v>0</v>
      </c>
      <c r="U31" s="139">
        <f t="shared" si="8"/>
        <v>156731927.50999999</v>
      </c>
      <c r="V31" s="7"/>
    </row>
    <row r="32" spans="1:23" ht="24" customHeight="1" x14ac:dyDescent="0.25">
      <c r="A32" s="132" t="s">
        <v>955</v>
      </c>
      <c r="B32" s="133" t="s">
        <v>864</v>
      </c>
      <c r="C32" s="144">
        <v>0</v>
      </c>
      <c r="D32" s="134"/>
      <c r="E32" s="135"/>
      <c r="F32" s="135"/>
      <c r="G32" s="136">
        <f>+C32+D32+E32-F32</f>
        <v>0</v>
      </c>
      <c r="H32" s="134"/>
      <c r="I32" s="134"/>
      <c r="J32" s="134"/>
      <c r="K32" s="134"/>
      <c r="L32" s="134"/>
      <c r="M32" s="134"/>
      <c r="N32" s="136">
        <f t="shared" si="1"/>
        <v>0</v>
      </c>
      <c r="O32" s="138">
        <f t="shared" si="2"/>
        <v>0</v>
      </c>
      <c r="P32" s="134"/>
      <c r="Q32" s="134"/>
      <c r="R32" s="134"/>
      <c r="S32" s="139">
        <f t="shared" si="3"/>
        <v>0</v>
      </c>
      <c r="T32" s="139">
        <f t="shared" si="4"/>
        <v>0</v>
      </c>
      <c r="U32" s="139">
        <f t="shared" si="8"/>
        <v>0</v>
      </c>
      <c r="V32" s="7"/>
    </row>
    <row r="33" spans="1:22" ht="24" customHeight="1" x14ac:dyDescent="0.25">
      <c r="A33" s="132" t="s">
        <v>956</v>
      </c>
      <c r="B33" s="133" t="s">
        <v>865</v>
      </c>
      <c r="C33" s="144">
        <v>4013723.66</v>
      </c>
      <c r="D33" s="134"/>
      <c r="E33" s="135"/>
      <c r="F33" s="135"/>
      <c r="G33" s="136">
        <f>+C33+D33+E33-F33</f>
        <v>4013723.66</v>
      </c>
      <c r="H33" s="134"/>
      <c r="I33" s="134"/>
      <c r="J33" s="134"/>
      <c r="K33" s="134"/>
      <c r="L33" s="134"/>
      <c r="M33" s="134"/>
      <c r="N33" s="136">
        <f t="shared" si="1"/>
        <v>0</v>
      </c>
      <c r="O33" s="138">
        <f t="shared" si="2"/>
        <v>4013723.66</v>
      </c>
      <c r="P33" s="134"/>
      <c r="Q33" s="134"/>
      <c r="R33" s="134"/>
      <c r="S33" s="139">
        <f t="shared" si="3"/>
        <v>0</v>
      </c>
      <c r="T33" s="139">
        <f t="shared" si="4"/>
        <v>0</v>
      </c>
      <c r="U33" s="139">
        <f t="shared" si="8"/>
        <v>4013723.66</v>
      </c>
      <c r="V33" s="7"/>
    </row>
    <row r="34" spans="1:22" ht="24" customHeight="1" x14ac:dyDescent="0.25">
      <c r="A34" s="132" t="s">
        <v>957</v>
      </c>
      <c r="B34" s="133" t="s">
        <v>866</v>
      </c>
      <c r="C34" s="144">
        <v>19846.91</v>
      </c>
      <c r="D34" s="134"/>
      <c r="E34" s="135"/>
      <c r="F34" s="135"/>
      <c r="G34" s="136">
        <f>+C34+D34+E34-F34</f>
        <v>19846.91</v>
      </c>
      <c r="H34" s="134"/>
      <c r="I34" s="134"/>
      <c r="J34" s="134"/>
      <c r="K34" s="134"/>
      <c r="L34" s="134"/>
      <c r="M34" s="134"/>
      <c r="N34" s="136">
        <f t="shared" si="1"/>
        <v>0</v>
      </c>
      <c r="O34" s="138">
        <f t="shared" si="2"/>
        <v>19846.91</v>
      </c>
      <c r="P34" s="134"/>
      <c r="Q34" s="134"/>
      <c r="R34" s="134"/>
      <c r="S34" s="139">
        <f t="shared" si="3"/>
        <v>0</v>
      </c>
      <c r="T34" s="139">
        <f t="shared" si="4"/>
        <v>0</v>
      </c>
      <c r="U34" s="139">
        <f t="shared" si="8"/>
        <v>19846.91</v>
      </c>
      <c r="V34" s="7"/>
    </row>
    <row r="35" spans="1:22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0">SUM(E36:E38)</f>
        <v>0</v>
      </c>
      <c r="F35" s="130">
        <f t="shared" si="10"/>
        <v>0</v>
      </c>
      <c r="G35" s="130">
        <f t="shared" si="10"/>
        <v>0</v>
      </c>
      <c r="H35" s="129">
        <f t="shared" si="10"/>
        <v>0</v>
      </c>
      <c r="I35" s="129">
        <f t="shared" si="10"/>
        <v>0</v>
      </c>
      <c r="J35" s="129">
        <f t="shared" si="10"/>
        <v>0</v>
      </c>
      <c r="K35" s="129">
        <f t="shared" si="10"/>
        <v>0</v>
      </c>
      <c r="L35" s="129">
        <f t="shared" si="10"/>
        <v>0</v>
      </c>
      <c r="M35" s="129">
        <f t="shared" si="10"/>
        <v>0</v>
      </c>
      <c r="N35" s="130">
        <f t="shared" si="10"/>
        <v>0</v>
      </c>
      <c r="O35" s="130">
        <f t="shared" si="10"/>
        <v>0</v>
      </c>
      <c r="P35" s="129">
        <f t="shared" si="10"/>
        <v>0</v>
      </c>
      <c r="Q35" s="129">
        <f t="shared" si="10"/>
        <v>0</v>
      </c>
      <c r="R35" s="129">
        <f t="shared" si="10"/>
        <v>0</v>
      </c>
      <c r="S35" s="130">
        <f t="shared" si="10"/>
        <v>0</v>
      </c>
      <c r="T35" s="130">
        <f t="shared" si="10"/>
        <v>0</v>
      </c>
      <c r="U35" s="130">
        <f>SUM(U36:U38)</f>
        <v>0</v>
      </c>
      <c r="V35" s="7"/>
    </row>
    <row r="36" spans="1:22" ht="24" customHeight="1" x14ac:dyDescent="0.25">
      <c r="A36" s="132" t="s">
        <v>959</v>
      </c>
      <c r="B36" s="133" t="s">
        <v>867</v>
      </c>
      <c r="C36" s="134"/>
      <c r="D36" s="134"/>
      <c r="E36" s="135"/>
      <c r="F36" s="135"/>
      <c r="G36" s="136">
        <f>+C36+D36+E36-F36</f>
        <v>0</v>
      </c>
      <c r="H36" s="134"/>
      <c r="I36" s="134"/>
      <c r="J36" s="134"/>
      <c r="K36" s="134"/>
      <c r="L36" s="134"/>
      <c r="M36" s="134"/>
      <c r="N36" s="136">
        <f t="shared" si="1"/>
        <v>0</v>
      </c>
      <c r="O36" s="138">
        <f t="shared" si="2"/>
        <v>0</v>
      </c>
      <c r="P36" s="134"/>
      <c r="Q36" s="134"/>
      <c r="R36" s="134"/>
      <c r="S36" s="139">
        <f t="shared" si="3"/>
        <v>0</v>
      </c>
      <c r="T36" s="139">
        <f t="shared" si="4"/>
        <v>0</v>
      </c>
      <c r="U36" s="139">
        <f t="shared" si="8"/>
        <v>0</v>
      </c>
      <c r="V36" s="7"/>
    </row>
    <row r="37" spans="1:22" ht="24" customHeight="1" x14ac:dyDescent="0.25">
      <c r="A37" s="132" t="s">
        <v>960</v>
      </c>
      <c r="B37" s="133" t="s">
        <v>868</v>
      </c>
      <c r="C37" s="134"/>
      <c r="D37" s="134"/>
      <c r="E37" s="135"/>
      <c r="F37" s="135"/>
      <c r="G37" s="136">
        <f>+C37+D37+E37-F37</f>
        <v>0</v>
      </c>
      <c r="H37" s="134"/>
      <c r="I37" s="134"/>
      <c r="J37" s="134"/>
      <c r="K37" s="134"/>
      <c r="L37" s="134"/>
      <c r="M37" s="134"/>
      <c r="N37" s="136">
        <f t="shared" si="1"/>
        <v>0</v>
      </c>
      <c r="O37" s="138">
        <f t="shared" si="2"/>
        <v>0</v>
      </c>
      <c r="P37" s="134"/>
      <c r="Q37" s="134"/>
      <c r="R37" s="134"/>
      <c r="S37" s="139">
        <f t="shared" si="3"/>
        <v>0</v>
      </c>
      <c r="T37" s="139">
        <f t="shared" si="4"/>
        <v>0</v>
      </c>
      <c r="U37" s="139">
        <f t="shared" si="8"/>
        <v>0</v>
      </c>
      <c r="V37" s="7"/>
    </row>
    <row r="38" spans="1:22" ht="24" customHeight="1" x14ac:dyDescent="0.25">
      <c r="A38" s="132" t="s">
        <v>961</v>
      </c>
      <c r="B38" s="133" t="s">
        <v>869</v>
      </c>
      <c r="C38" s="134"/>
      <c r="D38" s="134"/>
      <c r="E38" s="135"/>
      <c r="F38" s="135"/>
      <c r="G38" s="136">
        <f>+C38+D38+E38-F38</f>
        <v>0</v>
      </c>
      <c r="H38" s="134"/>
      <c r="I38" s="134"/>
      <c r="J38" s="134"/>
      <c r="K38" s="134"/>
      <c r="L38" s="134"/>
      <c r="M38" s="134"/>
      <c r="N38" s="136">
        <f t="shared" si="1"/>
        <v>0</v>
      </c>
      <c r="O38" s="138">
        <f t="shared" si="2"/>
        <v>0</v>
      </c>
      <c r="P38" s="134"/>
      <c r="Q38" s="134"/>
      <c r="R38" s="134"/>
      <c r="S38" s="139">
        <f t="shared" si="3"/>
        <v>0</v>
      </c>
      <c r="T38" s="139">
        <f t="shared" si="4"/>
        <v>0</v>
      </c>
      <c r="U38" s="139">
        <f t="shared" si="8"/>
        <v>0</v>
      </c>
      <c r="V38" s="7"/>
    </row>
    <row r="39" spans="1:22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1">SUM(E40:E41)</f>
        <v>0</v>
      </c>
      <c r="F39" s="130">
        <f t="shared" si="11"/>
        <v>0</v>
      </c>
      <c r="G39" s="130">
        <f t="shared" si="11"/>
        <v>0</v>
      </c>
      <c r="H39" s="129">
        <f t="shared" si="11"/>
        <v>0</v>
      </c>
      <c r="I39" s="129">
        <f t="shared" si="11"/>
        <v>0</v>
      </c>
      <c r="J39" s="129">
        <f t="shared" si="11"/>
        <v>0</v>
      </c>
      <c r="K39" s="129">
        <f t="shared" si="11"/>
        <v>0</v>
      </c>
      <c r="L39" s="129">
        <f t="shared" si="11"/>
        <v>0</v>
      </c>
      <c r="M39" s="129">
        <f t="shared" si="11"/>
        <v>0</v>
      </c>
      <c r="N39" s="130">
        <f t="shared" si="11"/>
        <v>0</v>
      </c>
      <c r="O39" s="130">
        <f t="shared" si="11"/>
        <v>0</v>
      </c>
      <c r="P39" s="129">
        <f t="shared" si="11"/>
        <v>0</v>
      </c>
      <c r="Q39" s="129">
        <f t="shared" si="11"/>
        <v>0</v>
      </c>
      <c r="R39" s="129">
        <f t="shared" si="11"/>
        <v>0</v>
      </c>
      <c r="S39" s="130">
        <f t="shared" si="11"/>
        <v>0</v>
      </c>
      <c r="T39" s="130">
        <f t="shared" si="11"/>
        <v>0</v>
      </c>
      <c r="U39" s="130">
        <f t="shared" si="11"/>
        <v>0</v>
      </c>
      <c r="V39" s="7"/>
    </row>
    <row r="40" spans="1:22" ht="24" customHeight="1" x14ac:dyDescent="0.25">
      <c r="A40" s="132" t="s">
        <v>963</v>
      </c>
      <c r="B40" s="133" t="s">
        <v>870</v>
      </c>
      <c r="C40" s="134"/>
      <c r="D40" s="134"/>
      <c r="E40" s="135"/>
      <c r="F40" s="135"/>
      <c r="G40" s="136">
        <f>+C40+D40+E40-F40</f>
        <v>0</v>
      </c>
      <c r="H40" s="134"/>
      <c r="I40" s="134"/>
      <c r="J40" s="134"/>
      <c r="K40" s="134"/>
      <c r="L40" s="134"/>
      <c r="M40" s="134"/>
      <c r="N40" s="136">
        <f t="shared" si="1"/>
        <v>0</v>
      </c>
      <c r="O40" s="138">
        <f t="shared" si="2"/>
        <v>0</v>
      </c>
      <c r="P40" s="134"/>
      <c r="Q40" s="134"/>
      <c r="R40" s="134"/>
      <c r="S40" s="139">
        <f t="shared" si="3"/>
        <v>0</v>
      </c>
      <c r="T40" s="139">
        <f t="shared" si="4"/>
        <v>0</v>
      </c>
      <c r="U40" s="139">
        <f t="shared" si="8"/>
        <v>0</v>
      </c>
      <c r="V40" s="7"/>
    </row>
    <row r="41" spans="1:22" ht="24" customHeight="1" x14ac:dyDescent="0.25">
      <c r="A41" s="132" t="s">
        <v>964</v>
      </c>
      <c r="B41" s="133" t="s">
        <v>871</v>
      </c>
      <c r="C41" s="134"/>
      <c r="D41" s="134"/>
      <c r="E41" s="135"/>
      <c r="F41" s="135"/>
      <c r="G41" s="136">
        <f>+C41+D41+E41-F41</f>
        <v>0</v>
      </c>
      <c r="H41" s="134"/>
      <c r="I41" s="134"/>
      <c r="J41" s="134"/>
      <c r="K41" s="134"/>
      <c r="L41" s="134"/>
      <c r="M41" s="134"/>
      <c r="N41" s="136">
        <f t="shared" si="1"/>
        <v>0</v>
      </c>
      <c r="O41" s="138">
        <f t="shared" si="2"/>
        <v>0</v>
      </c>
      <c r="P41" s="134"/>
      <c r="Q41" s="134"/>
      <c r="R41" s="134"/>
      <c r="S41" s="139">
        <f t="shared" si="3"/>
        <v>0</v>
      </c>
      <c r="T41" s="139">
        <f t="shared" si="4"/>
        <v>0</v>
      </c>
      <c r="U41" s="139">
        <f t="shared" si="8"/>
        <v>0</v>
      </c>
      <c r="V41" s="7"/>
    </row>
    <row r="42" spans="1:22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2">SUM(E43:E44)</f>
        <v>0</v>
      </c>
      <c r="F42" s="130">
        <f t="shared" si="12"/>
        <v>0</v>
      </c>
      <c r="G42" s="130">
        <f t="shared" si="12"/>
        <v>0</v>
      </c>
      <c r="H42" s="129">
        <f t="shared" si="12"/>
        <v>0</v>
      </c>
      <c r="I42" s="129">
        <f t="shared" si="12"/>
        <v>0</v>
      </c>
      <c r="J42" s="129">
        <f t="shared" si="12"/>
        <v>0</v>
      </c>
      <c r="K42" s="129">
        <f t="shared" si="12"/>
        <v>0</v>
      </c>
      <c r="L42" s="129">
        <f t="shared" si="12"/>
        <v>0</v>
      </c>
      <c r="M42" s="129">
        <f t="shared" si="12"/>
        <v>0</v>
      </c>
      <c r="N42" s="130">
        <f t="shared" si="12"/>
        <v>0</v>
      </c>
      <c r="O42" s="130">
        <f t="shared" si="12"/>
        <v>0</v>
      </c>
      <c r="P42" s="129">
        <f t="shared" si="12"/>
        <v>0</v>
      </c>
      <c r="Q42" s="129">
        <f t="shared" si="12"/>
        <v>0</v>
      </c>
      <c r="R42" s="129">
        <f t="shared" si="12"/>
        <v>0</v>
      </c>
      <c r="S42" s="130">
        <f t="shared" si="12"/>
        <v>0</v>
      </c>
      <c r="T42" s="130">
        <f t="shared" si="12"/>
        <v>0</v>
      </c>
      <c r="U42" s="130">
        <f t="shared" si="12"/>
        <v>0</v>
      </c>
      <c r="V42" s="7"/>
    </row>
    <row r="43" spans="1:22" ht="24" customHeight="1" x14ac:dyDescent="0.25">
      <c r="A43" s="132" t="s">
        <v>966</v>
      </c>
      <c r="B43" s="133" t="s">
        <v>870</v>
      </c>
      <c r="C43" s="134"/>
      <c r="D43" s="134"/>
      <c r="E43" s="135"/>
      <c r="F43" s="135"/>
      <c r="G43" s="136">
        <f t="shared" si="5"/>
        <v>0</v>
      </c>
      <c r="H43" s="134"/>
      <c r="I43" s="134"/>
      <c r="J43" s="134"/>
      <c r="K43" s="134"/>
      <c r="L43" s="134"/>
      <c r="M43" s="134"/>
      <c r="N43" s="136">
        <f t="shared" si="1"/>
        <v>0</v>
      </c>
      <c r="O43" s="138">
        <f t="shared" si="2"/>
        <v>0</v>
      </c>
      <c r="P43" s="134"/>
      <c r="Q43" s="134"/>
      <c r="R43" s="134"/>
      <c r="S43" s="139">
        <f t="shared" ref="S43:S44" si="13">+P43+Q43-R43</f>
        <v>0</v>
      </c>
      <c r="T43" s="139">
        <f t="shared" si="4"/>
        <v>0</v>
      </c>
      <c r="U43" s="139">
        <f t="shared" si="8"/>
        <v>0</v>
      </c>
      <c r="V43" s="7"/>
    </row>
    <row r="44" spans="1:22" ht="24" customHeight="1" x14ac:dyDescent="0.25">
      <c r="A44" s="132" t="s">
        <v>967</v>
      </c>
      <c r="B44" s="133" t="s">
        <v>871</v>
      </c>
      <c r="C44" s="134"/>
      <c r="D44" s="134"/>
      <c r="E44" s="135"/>
      <c r="F44" s="135"/>
      <c r="G44" s="136">
        <f t="shared" si="5"/>
        <v>0</v>
      </c>
      <c r="H44" s="134"/>
      <c r="I44" s="134"/>
      <c r="J44" s="134"/>
      <c r="K44" s="134"/>
      <c r="L44" s="134"/>
      <c r="M44" s="134"/>
      <c r="N44" s="136">
        <f t="shared" si="1"/>
        <v>0</v>
      </c>
      <c r="O44" s="138">
        <f t="shared" si="2"/>
        <v>0</v>
      </c>
      <c r="P44" s="134"/>
      <c r="Q44" s="134"/>
      <c r="R44" s="134"/>
      <c r="S44" s="139">
        <f t="shared" si="13"/>
        <v>0</v>
      </c>
      <c r="T44" s="139">
        <f t="shared" si="4"/>
        <v>0</v>
      </c>
      <c r="U44" s="139">
        <f t="shared" si="8"/>
        <v>0</v>
      </c>
      <c r="V44" s="7"/>
    </row>
    <row r="45" spans="1:22" ht="24" customHeight="1" x14ac:dyDescent="0.25">
      <c r="A45" s="127" t="s">
        <v>968</v>
      </c>
      <c r="B45" s="128" t="s">
        <v>872</v>
      </c>
      <c r="C45" s="129">
        <f>SUM(C46:C49)</f>
        <v>29921.98516</v>
      </c>
      <c r="D45" s="129">
        <f>SUM(D46:D49)</f>
        <v>0</v>
      </c>
      <c r="E45" s="130">
        <f t="shared" ref="E45:U45" si="14">SUM(E46:E49)</f>
        <v>0</v>
      </c>
      <c r="F45" s="130">
        <f t="shared" si="14"/>
        <v>0</v>
      </c>
      <c r="G45" s="130">
        <f t="shared" si="14"/>
        <v>29921.98516</v>
      </c>
      <c r="H45" s="129">
        <f t="shared" si="14"/>
        <v>3136.2065499999999</v>
      </c>
      <c r="I45" s="129">
        <f t="shared" si="14"/>
        <v>25070.897570000001</v>
      </c>
      <c r="J45" s="129">
        <f t="shared" si="14"/>
        <v>0</v>
      </c>
      <c r="K45" s="129">
        <f t="shared" si="14"/>
        <v>0</v>
      </c>
      <c r="L45" s="129">
        <f t="shared" si="14"/>
        <v>0</v>
      </c>
      <c r="M45" s="129">
        <f t="shared" si="14"/>
        <v>0</v>
      </c>
      <c r="N45" s="130">
        <f t="shared" si="14"/>
        <v>-21934.691020000002</v>
      </c>
      <c r="O45" s="130">
        <f t="shared" si="14"/>
        <v>7987.29414</v>
      </c>
      <c r="P45" s="129">
        <f t="shared" si="14"/>
        <v>0</v>
      </c>
      <c r="Q45" s="129">
        <f t="shared" si="14"/>
        <v>0</v>
      </c>
      <c r="R45" s="129">
        <f t="shared" si="14"/>
        <v>0</v>
      </c>
      <c r="S45" s="130">
        <f t="shared" si="14"/>
        <v>0</v>
      </c>
      <c r="T45" s="130">
        <f t="shared" si="14"/>
        <v>0</v>
      </c>
      <c r="U45" s="130">
        <f t="shared" si="14"/>
        <v>7987.29414</v>
      </c>
      <c r="V45" s="7"/>
    </row>
    <row r="46" spans="1:22" ht="24" customHeight="1" x14ac:dyDescent="0.25">
      <c r="A46" s="132" t="s">
        <v>969</v>
      </c>
      <c r="B46" s="133" t="s">
        <v>873</v>
      </c>
      <c r="C46" s="144">
        <v>0</v>
      </c>
      <c r="D46" s="134"/>
      <c r="E46" s="135"/>
      <c r="F46" s="135"/>
      <c r="G46" s="136">
        <f>+C46+D46+E46-F46</f>
        <v>0</v>
      </c>
      <c r="H46" s="134"/>
      <c r="I46" s="134"/>
      <c r="J46" s="134"/>
      <c r="K46" s="134"/>
      <c r="L46" s="134"/>
      <c r="M46" s="134"/>
      <c r="N46" s="136">
        <f t="shared" si="1"/>
        <v>0</v>
      </c>
      <c r="O46" s="138">
        <f t="shared" si="2"/>
        <v>0</v>
      </c>
      <c r="P46" s="134"/>
      <c r="Q46" s="134"/>
      <c r="R46" s="134"/>
      <c r="S46" s="139">
        <f t="shared" ref="S46:S54" si="15">+Q46-R46</f>
        <v>0</v>
      </c>
      <c r="T46" s="139">
        <f t="shared" si="4"/>
        <v>0</v>
      </c>
      <c r="U46" s="139">
        <f t="shared" si="8"/>
        <v>0</v>
      </c>
      <c r="V46" s="7"/>
    </row>
    <row r="47" spans="1:22" ht="24" customHeight="1" x14ac:dyDescent="0.25">
      <c r="A47" s="132" t="s">
        <v>970</v>
      </c>
      <c r="B47" s="133" t="s">
        <v>874</v>
      </c>
      <c r="C47" s="144">
        <v>0</v>
      </c>
      <c r="D47" s="134"/>
      <c r="E47" s="135"/>
      <c r="F47" s="135"/>
      <c r="G47" s="136">
        <f>+C47+D47+E47-F47</f>
        <v>0</v>
      </c>
      <c r="H47" s="134"/>
      <c r="I47" s="134"/>
      <c r="J47" s="134"/>
      <c r="K47" s="134"/>
      <c r="L47" s="134"/>
      <c r="M47" s="134"/>
      <c r="N47" s="136">
        <f t="shared" si="1"/>
        <v>0</v>
      </c>
      <c r="O47" s="138">
        <f t="shared" si="2"/>
        <v>0</v>
      </c>
      <c r="P47" s="134"/>
      <c r="Q47" s="134"/>
      <c r="R47" s="134"/>
      <c r="S47" s="139">
        <f t="shared" si="15"/>
        <v>0</v>
      </c>
      <c r="T47" s="139">
        <f t="shared" si="4"/>
        <v>0</v>
      </c>
      <c r="U47" s="139">
        <f t="shared" si="8"/>
        <v>0</v>
      </c>
      <c r="V47" s="7"/>
    </row>
    <row r="48" spans="1:22" ht="24" customHeight="1" x14ac:dyDescent="0.25">
      <c r="A48" s="132" t="s">
        <v>971</v>
      </c>
      <c r="B48" s="133" t="s">
        <v>875</v>
      </c>
      <c r="C48" s="144">
        <v>3414.5327299999999</v>
      </c>
      <c r="D48" s="134"/>
      <c r="E48" s="135"/>
      <c r="F48" s="135"/>
      <c r="G48" s="136">
        <f>+C48+D48+E48-F48</f>
        <v>3414.5327299999999</v>
      </c>
      <c r="H48" s="144">
        <v>3136.2065499999999</v>
      </c>
      <c r="I48" s="144"/>
      <c r="J48" s="134"/>
      <c r="K48" s="134"/>
      <c r="L48" s="134"/>
      <c r="M48" s="134"/>
      <c r="N48" s="136">
        <f t="shared" si="1"/>
        <v>3136.2065499999999</v>
      </c>
      <c r="O48" s="138">
        <f t="shared" si="2"/>
        <v>6550.7392799999998</v>
      </c>
      <c r="P48" s="134"/>
      <c r="Q48" s="134"/>
      <c r="R48" s="134"/>
      <c r="S48" s="139">
        <f t="shared" si="15"/>
        <v>0</v>
      </c>
      <c r="T48" s="139">
        <f t="shared" si="4"/>
        <v>0</v>
      </c>
      <c r="U48" s="139">
        <f t="shared" si="8"/>
        <v>6550.7392799999998</v>
      </c>
      <c r="V48" s="7"/>
    </row>
    <row r="49" spans="1:22" ht="24" customHeight="1" x14ac:dyDescent="0.25">
      <c r="A49" s="132" t="s">
        <v>972</v>
      </c>
      <c r="B49" s="133" t="s">
        <v>876</v>
      </c>
      <c r="C49" s="144">
        <v>26507.452430000001</v>
      </c>
      <c r="D49" s="134"/>
      <c r="E49" s="135"/>
      <c r="F49" s="135"/>
      <c r="G49" s="136">
        <f>+C49+D49+E49-F49</f>
        <v>26507.452430000001</v>
      </c>
      <c r="H49" s="144"/>
      <c r="I49" s="145">
        <v>25070.897570000001</v>
      </c>
      <c r="J49" s="134"/>
      <c r="K49" s="134"/>
      <c r="L49" s="134"/>
      <c r="M49" s="134">
        <v>0</v>
      </c>
      <c r="N49" s="136">
        <f>H49-I49</f>
        <v>-25070.897570000001</v>
      </c>
      <c r="O49" s="138">
        <f>+G49+N49</f>
        <v>1436.5548600000002</v>
      </c>
      <c r="P49" s="134"/>
      <c r="Q49" s="134"/>
      <c r="R49" s="134"/>
      <c r="S49" s="139">
        <f t="shared" si="15"/>
        <v>0</v>
      </c>
      <c r="T49" s="139">
        <f t="shared" si="4"/>
        <v>0</v>
      </c>
      <c r="U49" s="139">
        <f t="shared" si="8"/>
        <v>1436.5548600000002</v>
      </c>
    </row>
    <row r="50" spans="1:22" ht="24" customHeight="1" x14ac:dyDescent="0.25">
      <c r="A50" s="127" t="s">
        <v>973</v>
      </c>
      <c r="B50" s="128" t="s">
        <v>134</v>
      </c>
      <c r="C50" s="129">
        <f>SUM(C51:C54)</f>
        <v>0</v>
      </c>
      <c r="D50" s="129">
        <f>SUM(D51:D54)</f>
        <v>0</v>
      </c>
      <c r="E50" s="130">
        <f t="shared" ref="E50:T50" si="16">SUM(E51:E54)</f>
        <v>0</v>
      </c>
      <c r="F50" s="130">
        <f t="shared" si="16"/>
        <v>0</v>
      </c>
      <c r="G50" s="130">
        <f t="shared" si="16"/>
        <v>0</v>
      </c>
      <c r="H50" s="129">
        <f t="shared" si="16"/>
        <v>25070.897570000001</v>
      </c>
      <c r="I50" s="129">
        <f t="shared" si="16"/>
        <v>0</v>
      </c>
      <c r="J50" s="129">
        <f t="shared" si="16"/>
        <v>0</v>
      </c>
      <c r="K50" s="129">
        <f t="shared" si="16"/>
        <v>0</v>
      </c>
      <c r="L50" s="129">
        <f t="shared" si="16"/>
        <v>0</v>
      </c>
      <c r="M50" s="129">
        <f t="shared" si="16"/>
        <v>0</v>
      </c>
      <c r="N50" s="130">
        <f t="shared" si="16"/>
        <v>25070.897570000001</v>
      </c>
      <c r="O50" s="130">
        <f t="shared" si="16"/>
        <v>25070.897570000001</v>
      </c>
      <c r="P50" s="129">
        <f t="shared" si="16"/>
        <v>0</v>
      </c>
      <c r="Q50" s="129">
        <f t="shared" si="16"/>
        <v>0</v>
      </c>
      <c r="R50" s="129">
        <f t="shared" si="16"/>
        <v>0</v>
      </c>
      <c r="S50" s="130">
        <f t="shared" si="16"/>
        <v>0</v>
      </c>
      <c r="T50" s="130">
        <f t="shared" si="16"/>
        <v>0</v>
      </c>
      <c r="U50" s="130">
        <f>SUM(U51:U54)</f>
        <v>25070.897570000001</v>
      </c>
    </row>
    <row r="51" spans="1:22" ht="24" customHeight="1" x14ac:dyDescent="0.25">
      <c r="A51" s="132" t="s">
        <v>974</v>
      </c>
      <c r="B51" s="133" t="s">
        <v>877</v>
      </c>
      <c r="C51" s="134"/>
      <c r="D51" s="134"/>
      <c r="E51" s="135"/>
      <c r="F51" s="135"/>
      <c r="G51" s="136">
        <f t="shared" si="5"/>
        <v>0</v>
      </c>
      <c r="H51" s="134"/>
      <c r="I51" s="134"/>
      <c r="J51" s="134"/>
      <c r="K51" s="134"/>
      <c r="L51" s="134"/>
      <c r="M51" s="134"/>
      <c r="N51" s="136">
        <f t="shared" si="1"/>
        <v>0</v>
      </c>
      <c r="O51" s="138">
        <f t="shared" si="2"/>
        <v>0</v>
      </c>
      <c r="P51" s="134"/>
      <c r="Q51" s="134"/>
      <c r="R51" s="134"/>
      <c r="S51" s="139">
        <f t="shared" si="15"/>
        <v>0</v>
      </c>
      <c r="T51" s="139">
        <f t="shared" si="4"/>
        <v>0</v>
      </c>
      <c r="U51" s="139">
        <f t="shared" si="8"/>
        <v>0</v>
      </c>
    </row>
    <row r="52" spans="1:22" ht="24" customHeight="1" x14ac:dyDescent="0.25">
      <c r="A52" s="132" t="s">
        <v>975</v>
      </c>
      <c r="B52" s="133" t="s">
        <v>878</v>
      </c>
      <c r="C52" s="134"/>
      <c r="D52" s="134"/>
      <c r="E52" s="135"/>
      <c r="F52" s="135"/>
      <c r="G52" s="136">
        <f t="shared" si="5"/>
        <v>0</v>
      </c>
      <c r="H52" s="134"/>
      <c r="I52" s="134"/>
      <c r="J52" s="134"/>
      <c r="K52" s="134"/>
      <c r="L52" s="134"/>
      <c r="M52" s="134"/>
      <c r="N52" s="136">
        <f t="shared" si="1"/>
        <v>0</v>
      </c>
      <c r="O52" s="138">
        <f t="shared" si="2"/>
        <v>0</v>
      </c>
      <c r="P52" s="134"/>
      <c r="Q52" s="134"/>
      <c r="R52" s="134"/>
      <c r="S52" s="139">
        <f t="shared" si="15"/>
        <v>0</v>
      </c>
      <c r="T52" s="139">
        <f t="shared" si="4"/>
        <v>0</v>
      </c>
      <c r="U52" s="139">
        <f t="shared" si="8"/>
        <v>0</v>
      </c>
    </row>
    <row r="53" spans="1:22" ht="24" customHeight="1" x14ac:dyDescent="0.25">
      <c r="A53" s="132" t="s">
        <v>976</v>
      </c>
      <c r="B53" s="133" t="s">
        <v>879</v>
      </c>
      <c r="C53" s="134"/>
      <c r="D53" s="134"/>
      <c r="E53" s="135"/>
      <c r="F53" s="135"/>
      <c r="G53" s="136">
        <f t="shared" si="5"/>
        <v>0</v>
      </c>
      <c r="H53" s="134"/>
      <c r="I53" s="134"/>
      <c r="J53" s="134"/>
      <c r="K53" s="134"/>
      <c r="L53" s="134"/>
      <c r="M53" s="134"/>
      <c r="N53" s="136">
        <f t="shared" si="1"/>
        <v>0</v>
      </c>
      <c r="O53" s="138">
        <f t="shared" si="2"/>
        <v>0</v>
      </c>
      <c r="P53" s="134"/>
      <c r="Q53" s="134"/>
      <c r="R53" s="134"/>
      <c r="S53" s="139">
        <f t="shared" si="15"/>
        <v>0</v>
      </c>
      <c r="T53" s="139">
        <f t="shared" si="4"/>
        <v>0</v>
      </c>
      <c r="U53" s="139">
        <f t="shared" si="8"/>
        <v>0</v>
      </c>
    </row>
    <row r="54" spans="1:22" ht="24" customHeight="1" x14ac:dyDescent="0.25">
      <c r="A54" s="132" t="s">
        <v>977</v>
      </c>
      <c r="B54" s="133" t="s">
        <v>872</v>
      </c>
      <c r="C54" s="134"/>
      <c r="D54" s="134"/>
      <c r="E54" s="135"/>
      <c r="F54" s="135"/>
      <c r="G54" s="136">
        <f t="shared" si="5"/>
        <v>0</v>
      </c>
      <c r="H54" s="145">
        <v>25070.897570000001</v>
      </c>
      <c r="I54" s="134"/>
      <c r="J54" s="134"/>
      <c r="K54" s="134"/>
      <c r="L54" s="134"/>
      <c r="M54" s="134">
        <v>0</v>
      </c>
      <c r="N54" s="136">
        <f t="shared" si="1"/>
        <v>25070.897570000001</v>
      </c>
      <c r="O54" s="138">
        <f t="shared" si="2"/>
        <v>25070.897570000001</v>
      </c>
      <c r="P54" s="134"/>
      <c r="Q54" s="134"/>
      <c r="R54" s="134"/>
      <c r="S54" s="139">
        <f t="shared" si="15"/>
        <v>0</v>
      </c>
      <c r="T54" s="139">
        <f t="shared" si="4"/>
        <v>0</v>
      </c>
      <c r="U54" s="139">
        <f t="shared" si="8"/>
        <v>25070.897570000001</v>
      </c>
    </row>
    <row r="55" spans="1:22" s="1" customFormat="1" ht="24" customHeight="1" x14ac:dyDescent="0.25">
      <c r="A55" s="158" t="s">
        <v>880</v>
      </c>
      <c r="B55" s="158"/>
      <c r="C55" s="146">
        <f t="shared" ref="C55:U55" si="17">C11+C24+C30+C35+C39+C42+C45+C50</f>
        <v>164270219.36624998</v>
      </c>
      <c r="D55" s="146">
        <f t="shared" si="17"/>
        <v>0</v>
      </c>
      <c r="E55" s="147">
        <f t="shared" si="17"/>
        <v>0</v>
      </c>
      <c r="F55" s="147">
        <f t="shared" si="17"/>
        <v>0</v>
      </c>
      <c r="G55" s="147">
        <f t="shared" si="17"/>
        <v>164270219.36624998</v>
      </c>
      <c r="H55" s="146">
        <f t="shared" si="17"/>
        <v>48655.382369999999</v>
      </c>
      <c r="I55" s="146">
        <f t="shared" si="17"/>
        <v>25070.897570000001</v>
      </c>
      <c r="J55" s="146">
        <f t="shared" si="17"/>
        <v>0</v>
      </c>
      <c r="K55" s="146">
        <f t="shared" si="17"/>
        <v>0</v>
      </c>
      <c r="L55" s="146">
        <f t="shared" si="17"/>
        <v>0</v>
      </c>
      <c r="M55" s="146">
        <f t="shared" si="17"/>
        <v>0</v>
      </c>
      <c r="N55" s="147">
        <f t="shared" si="17"/>
        <v>23584.484799999998</v>
      </c>
      <c r="O55" s="147">
        <f t="shared" si="17"/>
        <v>164293803.85105002</v>
      </c>
      <c r="P55" s="146">
        <f t="shared" si="17"/>
        <v>1450073.8400132002</v>
      </c>
      <c r="Q55" s="146">
        <f t="shared" si="17"/>
        <v>164896.73604367845</v>
      </c>
      <c r="R55" s="146">
        <f t="shared" si="17"/>
        <v>0</v>
      </c>
      <c r="S55" s="147">
        <f>S11+S24+S30+S35+S39+S42+S45+S50</f>
        <v>164896.73604367845</v>
      </c>
      <c r="T55" s="147">
        <f t="shared" si="17"/>
        <v>1614970.5760568788</v>
      </c>
      <c r="U55" s="147">
        <f t="shared" si="17"/>
        <v>162678833.27499312</v>
      </c>
      <c r="V55" s="2"/>
    </row>
    <row r="56" spans="1:22" s="5" customFormat="1" ht="20.25" customHeight="1" x14ac:dyDescent="0.25">
      <c r="A56" s="125" t="s">
        <v>978</v>
      </c>
      <c r="B56" s="126" t="s">
        <v>881</v>
      </c>
      <c r="C56" s="116"/>
      <c r="D56" s="117"/>
      <c r="E56" s="118"/>
      <c r="F56" s="118"/>
      <c r="G56" s="118"/>
      <c r="H56" s="117"/>
      <c r="I56" s="117"/>
      <c r="J56" s="117"/>
      <c r="K56" s="117"/>
      <c r="L56" s="117"/>
      <c r="M56" s="117"/>
      <c r="N56" s="118"/>
      <c r="O56" s="118"/>
      <c r="P56" s="117"/>
      <c r="Q56" s="117"/>
      <c r="R56" s="117"/>
      <c r="S56" s="118"/>
      <c r="T56" s="118"/>
      <c r="U56" s="112"/>
      <c r="V56" s="4"/>
    </row>
    <row r="57" spans="1:22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18">SUM(D58:D69)</f>
        <v>0</v>
      </c>
      <c r="E57" s="130">
        <f t="shared" si="18"/>
        <v>0</v>
      </c>
      <c r="F57" s="130">
        <f t="shared" si="18"/>
        <v>0</v>
      </c>
      <c r="G57" s="130">
        <f t="shared" si="18"/>
        <v>0</v>
      </c>
      <c r="H57" s="129">
        <f t="shared" si="18"/>
        <v>0</v>
      </c>
      <c r="I57" s="129">
        <f t="shared" si="18"/>
        <v>0</v>
      </c>
      <c r="J57" s="129">
        <f t="shared" si="18"/>
        <v>0</v>
      </c>
      <c r="K57" s="129">
        <f t="shared" si="18"/>
        <v>0</v>
      </c>
      <c r="L57" s="129">
        <f t="shared" si="18"/>
        <v>0</v>
      </c>
      <c r="M57" s="129">
        <f t="shared" si="18"/>
        <v>0</v>
      </c>
      <c r="N57" s="130">
        <f t="shared" si="18"/>
        <v>0</v>
      </c>
      <c r="O57" s="130">
        <f t="shared" si="18"/>
        <v>0</v>
      </c>
      <c r="P57" s="129">
        <f t="shared" si="18"/>
        <v>0</v>
      </c>
      <c r="Q57" s="129">
        <f t="shared" si="18"/>
        <v>0</v>
      </c>
      <c r="R57" s="129">
        <f t="shared" si="18"/>
        <v>0</v>
      </c>
      <c r="S57" s="130">
        <f t="shared" si="18"/>
        <v>0</v>
      </c>
      <c r="T57" s="130">
        <f t="shared" si="18"/>
        <v>0</v>
      </c>
      <c r="U57" s="130">
        <f>SUM(U58:U69)</f>
        <v>0</v>
      </c>
    </row>
    <row r="58" spans="1:22" ht="24" customHeight="1" x14ac:dyDescent="0.25">
      <c r="A58" s="132" t="s">
        <v>980</v>
      </c>
      <c r="B58" s="133" t="s">
        <v>849</v>
      </c>
      <c r="C58" s="134"/>
      <c r="D58" s="134"/>
      <c r="E58" s="135"/>
      <c r="F58" s="135"/>
      <c r="G58" s="136">
        <f t="shared" ref="G58:G90" si="19">+C58+D58+E58-F58</f>
        <v>0</v>
      </c>
      <c r="H58" s="134"/>
      <c r="I58" s="134"/>
      <c r="J58" s="134"/>
      <c r="K58" s="134"/>
      <c r="L58" s="134"/>
      <c r="M58" s="134"/>
      <c r="N58" s="136"/>
      <c r="O58" s="138">
        <f t="shared" ref="O58:O90" si="20">+G58+N58</f>
        <v>0</v>
      </c>
      <c r="P58" s="134"/>
      <c r="Q58" s="134"/>
      <c r="R58" s="134"/>
      <c r="S58" s="139">
        <f t="shared" ref="S58:S77" si="21">+Q58-R58</f>
        <v>0</v>
      </c>
      <c r="T58" s="139">
        <f t="shared" ref="T58:T90" si="22">+P58+S58</f>
        <v>0</v>
      </c>
      <c r="U58" s="139">
        <f t="shared" ref="U58:U90" si="23">+O58+T58</f>
        <v>0</v>
      </c>
    </row>
    <row r="59" spans="1:22" ht="24" customHeight="1" x14ac:dyDescent="0.25">
      <c r="A59" s="132" t="s">
        <v>981</v>
      </c>
      <c r="B59" s="133" t="s">
        <v>850</v>
      </c>
      <c r="C59" s="134"/>
      <c r="D59" s="134"/>
      <c r="E59" s="135"/>
      <c r="F59" s="135"/>
      <c r="G59" s="136">
        <f t="shared" si="19"/>
        <v>0</v>
      </c>
      <c r="H59" s="134"/>
      <c r="I59" s="134"/>
      <c r="J59" s="134"/>
      <c r="K59" s="134"/>
      <c r="L59" s="134"/>
      <c r="M59" s="134"/>
      <c r="N59" s="136"/>
      <c r="O59" s="138">
        <f t="shared" si="20"/>
        <v>0</v>
      </c>
      <c r="P59" s="134"/>
      <c r="Q59" s="134"/>
      <c r="R59" s="134"/>
      <c r="S59" s="139">
        <f t="shared" si="21"/>
        <v>0</v>
      </c>
      <c r="T59" s="139">
        <f t="shared" si="22"/>
        <v>0</v>
      </c>
      <c r="U59" s="139">
        <f t="shared" si="23"/>
        <v>0</v>
      </c>
    </row>
    <row r="60" spans="1:22" ht="24" customHeight="1" x14ac:dyDescent="0.25">
      <c r="A60" s="132" t="s">
        <v>982</v>
      </c>
      <c r="B60" s="133" t="s">
        <v>851</v>
      </c>
      <c r="C60" s="134"/>
      <c r="D60" s="134"/>
      <c r="E60" s="135"/>
      <c r="F60" s="135"/>
      <c r="G60" s="136">
        <f t="shared" si="19"/>
        <v>0</v>
      </c>
      <c r="H60" s="134"/>
      <c r="I60" s="134"/>
      <c r="J60" s="134"/>
      <c r="K60" s="134"/>
      <c r="L60" s="134"/>
      <c r="M60" s="134"/>
      <c r="N60" s="136"/>
      <c r="O60" s="138">
        <f t="shared" si="20"/>
        <v>0</v>
      </c>
      <c r="P60" s="134"/>
      <c r="Q60" s="134"/>
      <c r="R60" s="134"/>
      <c r="S60" s="139">
        <f t="shared" si="21"/>
        <v>0</v>
      </c>
      <c r="T60" s="139">
        <f t="shared" si="22"/>
        <v>0</v>
      </c>
      <c r="U60" s="139">
        <f t="shared" si="23"/>
        <v>0</v>
      </c>
    </row>
    <row r="61" spans="1:22" ht="24" customHeight="1" x14ac:dyDescent="0.25">
      <c r="A61" s="132" t="s">
        <v>983</v>
      </c>
      <c r="B61" s="133" t="s">
        <v>852</v>
      </c>
      <c r="C61" s="134"/>
      <c r="D61" s="134"/>
      <c r="E61" s="135"/>
      <c r="F61" s="135"/>
      <c r="G61" s="136">
        <f t="shared" si="19"/>
        <v>0</v>
      </c>
      <c r="H61" s="134"/>
      <c r="I61" s="134"/>
      <c r="J61" s="134"/>
      <c r="K61" s="134"/>
      <c r="L61" s="134"/>
      <c r="M61" s="134"/>
      <c r="N61" s="136"/>
      <c r="O61" s="138">
        <f t="shared" si="20"/>
        <v>0</v>
      </c>
      <c r="P61" s="134"/>
      <c r="Q61" s="134"/>
      <c r="R61" s="134"/>
      <c r="S61" s="139">
        <f t="shared" si="21"/>
        <v>0</v>
      </c>
      <c r="T61" s="139">
        <f t="shared" si="22"/>
        <v>0</v>
      </c>
      <c r="U61" s="139">
        <f t="shared" si="23"/>
        <v>0</v>
      </c>
    </row>
    <row r="62" spans="1:22" ht="24" customHeight="1" x14ac:dyDescent="0.25">
      <c r="A62" s="132" t="s">
        <v>984</v>
      </c>
      <c r="B62" s="133" t="s">
        <v>853</v>
      </c>
      <c r="C62" s="134"/>
      <c r="D62" s="134"/>
      <c r="E62" s="135"/>
      <c r="F62" s="135"/>
      <c r="G62" s="136">
        <f t="shared" si="19"/>
        <v>0</v>
      </c>
      <c r="H62" s="134"/>
      <c r="I62" s="134"/>
      <c r="J62" s="134"/>
      <c r="K62" s="134"/>
      <c r="L62" s="134"/>
      <c r="M62" s="134"/>
      <c r="N62" s="136"/>
      <c r="O62" s="138">
        <f t="shared" si="20"/>
        <v>0</v>
      </c>
      <c r="P62" s="134"/>
      <c r="Q62" s="134"/>
      <c r="R62" s="134"/>
      <c r="S62" s="139">
        <f t="shared" si="21"/>
        <v>0</v>
      </c>
      <c r="T62" s="139">
        <f t="shared" si="22"/>
        <v>0</v>
      </c>
      <c r="U62" s="139">
        <f t="shared" si="23"/>
        <v>0</v>
      </c>
    </row>
    <row r="63" spans="1:22" ht="24" customHeight="1" x14ac:dyDescent="0.25">
      <c r="A63" s="132" t="s">
        <v>985</v>
      </c>
      <c r="B63" s="133" t="s">
        <v>854</v>
      </c>
      <c r="C63" s="134"/>
      <c r="D63" s="134"/>
      <c r="E63" s="135"/>
      <c r="F63" s="135"/>
      <c r="G63" s="136">
        <f t="shared" si="19"/>
        <v>0</v>
      </c>
      <c r="H63" s="134"/>
      <c r="I63" s="134"/>
      <c r="J63" s="134"/>
      <c r="K63" s="134"/>
      <c r="L63" s="134"/>
      <c r="M63" s="134"/>
      <c r="N63" s="136"/>
      <c r="O63" s="138">
        <f t="shared" si="20"/>
        <v>0</v>
      </c>
      <c r="P63" s="134"/>
      <c r="Q63" s="134"/>
      <c r="R63" s="134"/>
      <c r="S63" s="139">
        <f t="shared" si="21"/>
        <v>0</v>
      </c>
      <c r="T63" s="139">
        <f t="shared" si="22"/>
        <v>0</v>
      </c>
      <c r="U63" s="139">
        <f t="shared" si="23"/>
        <v>0</v>
      </c>
    </row>
    <row r="64" spans="1:22" ht="24" customHeight="1" x14ac:dyDescent="0.25">
      <c r="A64" s="132" t="s">
        <v>986</v>
      </c>
      <c r="B64" s="133" t="s">
        <v>855</v>
      </c>
      <c r="C64" s="134"/>
      <c r="D64" s="134"/>
      <c r="E64" s="135"/>
      <c r="F64" s="135"/>
      <c r="G64" s="136">
        <f t="shared" si="19"/>
        <v>0</v>
      </c>
      <c r="H64" s="134"/>
      <c r="I64" s="134"/>
      <c r="J64" s="134"/>
      <c r="K64" s="134"/>
      <c r="L64" s="134"/>
      <c r="M64" s="134"/>
      <c r="N64" s="136"/>
      <c r="O64" s="138">
        <f t="shared" si="20"/>
        <v>0</v>
      </c>
      <c r="P64" s="134"/>
      <c r="Q64" s="134"/>
      <c r="R64" s="134"/>
      <c r="S64" s="139">
        <f t="shared" si="21"/>
        <v>0</v>
      </c>
      <c r="T64" s="139">
        <f t="shared" si="22"/>
        <v>0</v>
      </c>
      <c r="U64" s="139">
        <f t="shared" si="23"/>
        <v>0</v>
      </c>
    </row>
    <row r="65" spans="1:22" ht="24" customHeight="1" x14ac:dyDescent="0.25">
      <c r="A65" s="132" t="s">
        <v>987</v>
      </c>
      <c r="B65" s="133" t="s">
        <v>856</v>
      </c>
      <c r="C65" s="134"/>
      <c r="D65" s="134"/>
      <c r="E65" s="135"/>
      <c r="F65" s="135"/>
      <c r="G65" s="136">
        <f t="shared" si="19"/>
        <v>0</v>
      </c>
      <c r="H65" s="134"/>
      <c r="I65" s="134"/>
      <c r="J65" s="134"/>
      <c r="K65" s="134"/>
      <c r="L65" s="134"/>
      <c r="M65" s="134"/>
      <c r="N65" s="136"/>
      <c r="O65" s="138">
        <f t="shared" si="20"/>
        <v>0</v>
      </c>
      <c r="P65" s="134"/>
      <c r="Q65" s="134"/>
      <c r="R65" s="134"/>
      <c r="S65" s="139">
        <f t="shared" si="21"/>
        <v>0</v>
      </c>
      <c r="T65" s="139">
        <f t="shared" si="22"/>
        <v>0</v>
      </c>
      <c r="U65" s="139">
        <f t="shared" si="23"/>
        <v>0</v>
      </c>
      <c r="V65" s="7"/>
    </row>
    <row r="66" spans="1:22" ht="24" customHeight="1" x14ac:dyDescent="0.25">
      <c r="A66" s="132" t="s">
        <v>988</v>
      </c>
      <c r="B66" s="133" t="s">
        <v>857</v>
      </c>
      <c r="C66" s="134"/>
      <c r="D66" s="134"/>
      <c r="E66" s="135"/>
      <c r="F66" s="135"/>
      <c r="G66" s="136">
        <f t="shared" si="19"/>
        <v>0</v>
      </c>
      <c r="H66" s="134"/>
      <c r="I66" s="134"/>
      <c r="J66" s="134"/>
      <c r="K66" s="134"/>
      <c r="L66" s="134"/>
      <c r="M66" s="134"/>
      <c r="N66" s="136"/>
      <c r="O66" s="138">
        <f t="shared" si="20"/>
        <v>0</v>
      </c>
      <c r="P66" s="134"/>
      <c r="Q66" s="134"/>
      <c r="R66" s="134"/>
      <c r="S66" s="139">
        <f t="shared" si="21"/>
        <v>0</v>
      </c>
      <c r="T66" s="139">
        <f t="shared" si="22"/>
        <v>0</v>
      </c>
      <c r="U66" s="139">
        <f t="shared" si="23"/>
        <v>0</v>
      </c>
      <c r="V66" s="7"/>
    </row>
    <row r="67" spans="1:22" ht="24" customHeight="1" x14ac:dyDescent="0.25">
      <c r="A67" s="132" t="s">
        <v>989</v>
      </c>
      <c r="B67" s="133" t="s">
        <v>858</v>
      </c>
      <c r="C67" s="134"/>
      <c r="D67" s="134"/>
      <c r="E67" s="135"/>
      <c r="F67" s="135"/>
      <c r="G67" s="136">
        <f t="shared" si="19"/>
        <v>0</v>
      </c>
      <c r="H67" s="134"/>
      <c r="I67" s="134"/>
      <c r="J67" s="134"/>
      <c r="K67" s="134"/>
      <c r="L67" s="134"/>
      <c r="M67" s="134"/>
      <c r="N67" s="136"/>
      <c r="O67" s="138">
        <f t="shared" si="20"/>
        <v>0</v>
      </c>
      <c r="P67" s="134"/>
      <c r="Q67" s="134"/>
      <c r="R67" s="134"/>
      <c r="S67" s="139">
        <f t="shared" si="21"/>
        <v>0</v>
      </c>
      <c r="T67" s="139">
        <f t="shared" si="22"/>
        <v>0</v>
      </c>
      <c r="U67" s="139">
        <f t="shared" si="23"/>
        <v>0</v>
      </c>
      <c r="V67" s="7"/>
    </row>
    <row r="68" spans="1:22" ht="24" customHeight="1" x14ac:dyDescent="0.25">
      <c r="A68" s="132" t="s">
        <v>990</v>
      </c>
      <c r="B68" s="133" t="s">
        <v>859</v>
      </c>
      <c r="C68" s="134"/>
      <c r="D68" s="134"/>
      <c r="E68" s="135"/>
      <c r="F68" s="135"/>
      <c r="G68" s="136">
        <f t="shared" si="19"/>
        <v>0</v>
      </c>
      <c r="H68" s="134"/>
      <c r="I68" s="134"/>
      <c r="J68" s="134"/>
      <c r="K68" s="134"/>
      <c r="L68" s="134"/>
      <c r="M68" s="134"/>
      <c r="N68" s="136"/>
      <c r="O68" s="138">
        <f t="shared" si="20"/>
        <v>0</v>
      </c>
      <c r="P68" s="134"/>
      <c r="Q68" s="134"/>
      <c r="R68" s="134"/>
      <c r="S68" s="139">
        <f t="shared" si="21"/>
        <v>0</v>
      </c>
      <c r="T68" s="139">
        <f t="shared" si="22"/>
        <v>0</v>
      </c>
      <c r="U68" s="139">
        <f t="shared" si="23"/>
        <v>0</v>
      </c>
      <c r="V68" s="7"/>
    </row>
    <row r="69" spans="1:22" ht="24" customHeight="1" x14ac:dyDescent="0.25">
      <c r="A69" s="132" t="s">
        <v>991</v>
      </c>
      <c r="B69" s="133" t="s">
        <v>860</v>
      </c>
      <c r="C69" s="134"/>
      <c r="D69" s="134"/>
      <c r="E69" s="135"/>
      <c r="F69" s="135"/>
      <c r="G69" s="136">
        <f t="shared" si="19"/>
        <v>0</v>
      </c>
      <c r="H69" s="134"/>
      <c r="I69" s="134"/>
      <c r="J69" s="134"/>
      <c r="K69" s="134"/>
      <c r="L69" s="134"/>
      <c r="M69" s="134"/>
      <c r="N69" s="136"/>
      <c r="O69" s="138">
        <f t="shared" si="20"/>
        <v>0</v>
      </c>
      <c r="P69" s="134"/>
      <c r="Q69" s="134"/>
      <c r="R69" s="134"/>
      <c r="S69" s="139">
        <f t="shared" si="21"/>
        <v>0</v>
      </c>
      <c r="T69" s="139">
        <f t="shared" si="22"/>
        <v>0</v>
      </c>
      <c r="U69" s="139">
        <f t="shared" si="23"/>
        <v>0</v>
      </c>
      <c r="V69" s="7"/>
    </row>
    <row r="70" spans="1:22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4">SUM(D71:D72)</f>
        <v>0</v>
      </c>
      <c r="E70" s="130">
        <f t="shared" si="24"/>
        <v>0</v>
      </c>
      <c r="F70" s="130">
        <f t="shared" si="24"/>
        <v>0</v>
      </c>
      <c r="G70" s="130">
        <f t="shared" si="24"/>
        <v>0</v>
      </c>
      <c r="H70" s="129">
        <f t="shared" si="24"/>
        <v>0</v>
      </c>
      <c r="I70" s="129">
        <f t="shared" si="24"/>
        <v>0</v>
      </c>
      <c r="J70" s="129">
        <f t="shared" si="24"/>
        <v>0</v>
      </c>
      <c r="K70" s="129">
        <f t="shared" si="24"/>
        <v>0</v>
      </c>
      <c r="L70" s="129">
        <f t="shared" si="24"/>
        <v>0</v>
      </c>
      <c r="M70" s="129">
        <f t="shared" si="24"/>
        <v>0</v>
      </c>
      <c r="N70" s="130">
        <f t="shared" si="24"/>
        <v>0</v>
      </c>
      <c r="O70" s="130">
        <f t="shared" si="24"/>
        <v>0</v>
      </c>
      <c r="P70" s="129">
        <f t="shared" si="24"/>
        <v>0</v>
      </c>
      <c r="Q70" s="129">
        <f t="shared" si="24"/>
        <v>0</v>
      </c>
      <c r="R70" s="129">
        <f t="shared" si="24"/>
        <v>0</v>
      </c>
      <c r="S70" s="130">
        <f t="shared" si="24"/>
        <v>0</v>
      </c>
      <c r="T70" s="130">
        <f t="shared" si="24"/>
        <v>0</v>
      </c>
      <c r="U70" s="130">
        <f>SUM(U71:U72)</f>
        <v>0</v>
      </c>
      <c r="V70" s="7"/>
    </row>
    <row r="71" spans="1:22" ht="24" customHeight="1" x14ac:dyDescent="0.25">
      <c r="A71" s="132" t="s">
        <v>993</v>
      </c>
      <c r="B71" s="133" t="s">
        <v>862</v>
      </c>
      <c r="C71" s="134"/>
      <c r="D71" s="134"/>
      <c r="E71" s="135"/>
      <c r="F71" s="135"/>
      <c r="G71" s="136">
        <f t="shared" si="19"/>
        <v>0</v>
      </c>
      <c r="H71" s="134"/>
      <c r="I71" s="134"/>
      <c r="J71" s="134"/>
      <c r="K71" s="134"/>
      <c r="L71" s="134"/>
      <c r="M71" s="134"/>
      <c r="N71" s="136"/>
      <c r="O71" s="138">
        <f t="shared" si="20"/>
        <v>0</v>
      </c>
      <c r="P71" s="134"/>
      <c r="Q71" s="134"/>
      <c r="R71" s="134"/>
      <c r="S71" s="139">
        <f t="shared" si="21"/>
        <v>0</v>
      </c>
      <c r="T71" s="139">
        <f t="shared" si="22"/>
        <v>0</v>
      </c>
      <c r="U71" s="139">
        <f t="shared" si="23"/>
        <v>0</v>
      </c>
      <c r="V71" s="7"/>
    </row>
    <row r="72" spans="1:22" ht="24" customHeight="1" x14ac:dyDescent="0.25">
      <c r="A72" s="132" t="s">
        <v>994</v>
      </c>
      <c r="B72" s="133" t="s">
        <v>863</v>
      </c>
      <c r="C72" s="134"/>
      <c r="D72" s="134"/>
      <c r="E72" s="135"/>
      <c r="F72" s="135"/>
      <c r="G72" s="136">
        <f t="shared" si="19"/>
        <v>0</v>
      </c>
      <c r="H72" s="134"/>
      <c r="I72" s="134"/>
      <c r="J72" s="134"/>
      <c r="K72" s="134"/>
      <c r="L72" s="134"/>
      <c r="M72" s="134"/>
      <c r="N72" s="136"/>
      <c r="O72" s="138">
        <f t="shared" si="20"/>
        <v>0</v>
      </c>
      <c r="P72" s="134"/>
      <c r="Q72" s="134"/>
      <c r="R72" s="134"/>
      <c r="S72" s="139">
        <f t="shared" si="21"/>
        <v>0</v>
      </c>
      <c r="T72" s="139">
        <f t="shared" si="22"/>
        <v>0</v>
      </c>
      <c r="U72" s="139">
        <f t="shared" si="23"/>
        <v>0</v>
      </c>
      <c r="V72" s="7"/>
    </row>
    <row r="73" spans="1:22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5">SUM(D74:D77)</f>
        <v>0</v>
      </c>
      <c r="E73" s="130">
        <f t="shared" si="25"/>
        <v>0</v>
      </c>
      <c r="F73" s="130">
        <f t="shared" si="25"/>
        <v>0</v>
      </c>
      <c r="G73" s="130">
        <f t="shared" si="25"/>
        <v>0</v>
      </c>
      <c r="H73" s="129">
        <f t="shared" si="25"/>
        <v>0</v>
      </c>
      <c r="I73" s="129">
        <f t="shared" si="25"/>
        <v>0</v>
      </c>
      <c r="J73" s="129">
        <f t="shared" si="25"/>
        <v>0</v>
      </c>
      <c r="K73" s="129">
        <f t="shared" si="25"/>
        <v>0</v>
      </c>
      <c r="L73" s="129">
        <f t="shared" si="25"/>
        <v>0</v>
      </c>
      <c r="M73" s="129">
        <f t="shared" si="25"/>
        <v>0</v>
      </c>
      <c r="N73" s="130">
        <f t="shared" si="25"/>
        <v>0</v>
      </c>
      <c r="O73" s="130">
        <f t="shared" si="25"/>
        <v>0</v>
      </c>
      <c r="P73" s="129">
        <f t="shared" si="25"/>
        <v>0</v>
      </c>
      <c r="Q73" s="129">
        <f t="shared" si="25"/>
        <v>0</v>
      </c>
      <c r="R73" s="129">
        <f t="shared" si="25"/>
        <v>0</v>
      </c>
      <c r="S73" s="130">
        <f t="shared" si="25"/>
        <v>0</v>
      </c>
      <c r="T73" s="130">
        <f t="shared" si="25"/>
        <v>0</v>
      </c>
      <c r="U73" s="130">
        <f>SUM(U74:U77)</f>
        <v>0</v>
      </c>
      <c r="V73" s="7"/>
    </row>
    <row r="74" spans="1:22" ht="24" customHeight="1" x14ac:dyDescent="0.25">
      <c r="A74" s="132" t="s">
        <v>996</v>
      </c>
      <c r="B74" s="133" t="s">
        <v>954</v>
      </c>
      <c r="C74" s="134"/>
      <c r="D74" s="134"/>
      <c r="E74" s="135"/>
      <c r="F74" s="135"/>
      <c r="G74" s="136">
        <f t="shared" si="19"/>
        <v>0</v>
      </c>
      <c r="H74" s="134"/>
      <c r="I74" s="134"/>
      <c r="J74" s="134"/>
      <c r="K74" s="134"/>
      <c r="L74" s="134"/>
      <c r="M74" s="134"/>
      <c r="N74" s="136"/>
      <c r="O74" s="138">
        <f t="shared" si="20"/>
        <v>0</v>
      </c>
      <c r="P74" s="134"/>
      <c r="Q74" s="134"/>
      <c r="R74" s="134"/>
      <c r="S74" s="139">
        <f t="shared" si="21"/>
        <v>0</v>
      </c>
      <c r="T74" s="139">
        <f t="shared" si="22"/>
        <v>0</v>
      </c>
      <c r="U74" s="139">
        <f t="shared" si="23"/>
        <v>0</v>
      </c>
      <c r="V74" s="7"/>
    </row>
    <row r="75" spans="1:22" ht="24" customHeight="1" x14ac:dyDescent="0.25">
      <c r="A75" s="132" t="s">
        <v>997</v>
      </c>
      <c r="B75" s="133" t="s">
        <v>864</v>
      </c>
      <c r="C75" s="134"/>
      <c r="D75" s="134"/>
      <c r="E75" s="135"/>
      <c r="F75" s="135"/>
      <c r="G75" s="136">
        <f t="shared" si="19"/>
        <v>0</v>
      </c>
      <c r="H75" s="134"/>
      <c r="I75" s="134"/>
      <c r="J75" s="134"/>
      <c r="K75" s="134"/>
      <c r="L75" s="134"/>
      <c r="M75" s="134"/>
      <c r="N75" s="136"/>
      <c r="O75" s="138">
        <f t="shared" si="20"/>
        <v>0</v>
      </c>
      <c r="P75" s="134"/>
      <c r="Q75" s="134"/>
      <c r="R75" s="134"/>
      <c r="S75" s="139">
        <f t="shared" si="21"/>
        <v>0</v>
      </c>
      <c r="T75" s="139">
        <f t="shared" si="22"/>
        <v>0</v>
      </c>
      <c r="U75" s="139">
        <f t="shared" si="23"/>
        <v>0</v>
      </c>
      <c r="V75" s="7"/>
    </row>
    <row r="76" spans="1:22" ht="24" customHeight="1" x14ac:dyDescent="0.25">
      <c r="A76" s="132" t="s">
        <v>998</v>
      </c>
      <c r="B76" s="133" t="s">
        <v>865</v>
      </c>
      <c r="C76" s="134"/>
      <c r="D76" s="134"/>
      <c r="E76" s="135"/>
      <c r="F76" s="135"/>
      <c r="G76" s="136">
        <f t="shared" si="19"/>
        <v>0</v>
      </c>
      <c r="H76" s="134"/>
      <c r="I76" s="134"/>
      <c r="J76" s="134"/>
      <c r="K76" s="134"/>
      <c r="L76" s="134"/>
      <c r="M76" s="134"/>
      <c r="N76" s="136"/>
      <c r="O76" s="138">
        <f t="shared" si="20"/>
        <v>0</v>
      </c>
      <c r="P76" s="134"/>
      <c r="Q76" s="134"/>
      <c r="R76" s="134"/>
      <c r="S76" s="139">
        <f t="shared" si="21"/>
        <v>0</v>
      </c>
      <c r="T76" s="139">
        <f t="shared" si="22"/>
        <v>0</v>
      </c>
      <c r="U76" s="139">
        <f t="shared" si="23"/>
        <v>0</v>
      </c>
      <c r="V76" s="7"/>
    </row>
    <row r="77" spans="1:22" ht="24" customHeight="1" x14ac:dyDescent="0.25">
      <c r="A77" s="132" t="s">
        <v>999</v>
      </c>
      <c r="B77" s="133" t="s">
        <v>866</v>
      </c>
      <c r="C77" s="134"/>
      <c r="D77" s="134"/>
      <c r="E77" s="135"/>
      <c r="F77" s="135"/>
      <c r="G77" s="136">
        <f t="shared" si="19"/>
        <v>0</v>
      </c>
      <c r="H77" s="134"/>
      <c r="I77" s="134"/>
      <c r="J77" s="134"/>
      <c r="K77" s="134"/>
      <c r="L77" s="134"/>
      <c r="M77" s="134"/>
      <c r="N77" s="136"/>
      <c r="O77" s="138">
        <f t="shared" si="20"/>
        <v>0</v>
      </c>
      <c r="P77" s="134"/>
      <c r="Q77" s="134"/>
      <c r="R77" s="134"/>
      <c r="S77" s="139">
        <f t="shared" si="21"/>
        <v>0</v>
      </c>
      <c r="T77" s="139">
        <f t="shared" si="22"/>
        <v>0</v>
      </c>
      <c r="U77" s="139">
        <f t="shared" si="23"/>
        <v>0</v>
      </c>
      <c r="V77" s="7"/>
    </row>
    <row r="78" spans="1:22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6">SUM(D79:D80)</f>
        <v>0</v>
      </c>
      <c r="E78" s="130">
        <f t="shared" si="26"/>
        <v>0</v>
      </c>
      <c r="F78" s="130">
        <f t="shared" si="26"/>
        <v>0</v>
      </c>
      <c r="G78" s="130">
        <f t="shared" si="26"/>
        <v>0</v>
      </c>
      <c r="H78" s="129">
        <f t="shared" si="26"/>
        <v>0</v>
      </c>
      <c r="I78" s="129">
        <f t="shared" si="26"/>
        <v>0</v>
      </c>
      <c r="J78" s="129">
        <f t="shared" si="26"/>
        <v>0</v>
      </c>
      <c r="K78" s="129">
        <f t="shared" si="26"/>
        <v>0</v>
      </c>
      <c r="L78" s="129">
        <f t="shared" si="26"/>
        <v>0</v>
      </c>
      <c r="M78" s="129">
        <f t="shared" si="26"/>
        <v>0</v>
      </c>
      <c r="N78" s="130">
        <f t="shared" si="26"/>
        <v>0</v>
      </c>
      <c r="O78" s="130">
        <f t="shared" si="26"/>
        <v>0</v>
      </c>
      <c r="P78" s="129">
        <f t="shared" si="26"/>
        <v>0</v>
      </c>
      <c r="Q78" s="129">
        <f t="shared" si="26"/>
        <v>0</v>
      </c>
      <c r="R78" s="129">
        <f t="shared" si="26"/>
        <v>0</v>
      </c>
      <c r="S78" s="130">
        <f t="shared" si="26"/>
        <v>0</v>
      </c>
      <c r="T78" s="130">
        <f t="shared" si="26"/>
        <v>0</v>
      </c>
      <c r="U78" s="130">
        <f t="shared" si="26"/>
        <v>0</v>
      </c>
      <c r="V78" s="7"/>
    </row>
    <row r="79" spans="1:22" ht="24" customHeight="1" x14ac:dyDescent="0.25">
      <c r="A79" s="132" t="s">
        <v>1001</v>
      </c>
      <c r="B79" s="133" t="s">
        <v>870</v>
      </c>
      <c r="C79" s="134"/>
      <c r="D79" s="134"/>
      <c r="E79" s="135"/>
      <c r="F79" s="135"/>
      <c r="G79" s="136">
        <f t="shared" si="19"/>
        <v>0</v>
      </c>
      <c r="H79" s="134"/>
      <c r="I79" s="134"/>
      <c r="J79" s="134"/>
      <c r="K79" s="134"/>
      <c r="L79" s="134"/>
      <c r="M79" s="134"/>
      <c r="N79" s="136"/>
      <c r="O79" s="138">
        <f t="shared" si="20"/>
        <v>0</v>
      </c>
      <c r="P79" s="134"/>
      <c r="Q79" s="134"/>
      <c r="R79" s="134"/>
      <c r="S79" s="139">
        <f t="shared" ref="S79:S80" si="27">+P79+Q79-R79</f>
        <v>0</v>
      </c>
      <c r="T79" s="139">
        <f t="shared" si="22"/>
        <v>0</v>
      </c>
      <c r="U79" s="139">
        <f t="shared" si="23"/>
        <v>0</v>
      </c>
      <c r="V79" s="7"/>
    </row>
    <row r="80" spans="1:22" ht="24" customHeight="1" x14ac:dyDescent="0.25">
      <c r="A80" s="132" t="s">
        <v>1002</v>
      </c>
      <c r="B80" s="133" t="s">
        <v>871</v>
      </c>
      <c r="C80" s="134"/>
      <c r="D80" s="134"/>
      <c r="E80" s="135"/>
      <c r="F80" s="135"/>
      <c r="G80" s="136">
        <f t="shared" si="19"/>
        <v>0</v>
      </c>
      <c r="H80" s="134"/>
      <c r="I80" s="134"/>
      <c r="J80" s="134"/>
      <c r="K80" s="134"/>
      <c r="L80" s="134"/>
      <c r="M80" s="134"/>
      <c r="N80" s="136"/>
      <c r="O80" s="138">
        <f t="shared" si="20"/>
        <v>0</v>
      </c>
      <c r="P80" s="134"/>
      <c r="Q80" s="134"/>
      <c r="R80" s="134"/>
      <c r="S80" s="139">
        <f t="shared" si="27"/>
        <v>0</v>
      </c>
      <c r="T80" s="139">
        <f t="shared" si="22"/>
        <v>0</v>
      </c>
      <c r="U80" s="139">
        <f t="shared" si="23"/>
        <v>0</v>
      </c>
      <c r="V80" s="7"/>
    </row>
    <row r="81" spans="1:22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28">SUM(D82:D85)</f>
        <v>0</v>
      </c>
      <c r="E81" s="130">
        <f t="shared" si="28"/>
        <v>0</v>
      </c>
      <c r="F81" s="130">
        <f t="shared" si="28"/>
        <v>0</v>
      </c>
      <c r="G81" s="130">
        <f t="shared" si="28"/>
        <v>0</v>
      </c>
      <c r="H81" s="129">
        <f t="shared" si="28"/>
        <v>0</v>
      </c>
      <c r="I81" s="129">
        <f t="shared" si="28"/>
        <v>0</v>
      </c>
      <c r="J81" s="129">
        <f t="shared" si="28"/>
        <v>0</v>
      </c>
      <c r="K81" s="129">
        <f t="shared" si="28"/>
        <v>0</v>
      </c>
      <c r="L81" s="129">
        <f t="shared" si="28"/>
        <v>0</v>
      </c>
      <c r="M81" s="129">
        <f t="shared" si="28"/>
        <v>0</v>
      </c>
      <c r="N81" s="130">
        <f t="shared" si="28"/>
        <v>0</v>
      </c>
      <c r="O81" s="130">
        <f t="shared" si="28"/>
        <v>0</v>
      </c>
      <c r="P81" s="129">
        <f t="shared" si="28"/>
        <v>0</v>
      </c>
      <c r="Q81" s="129">
        <f t="shared" si="28"/>
        <v>0</v>
      </c>
      <c r="R81" s="129">
        <f t="shared" si="28"/>
        <v>0</v>
      </c>
      <c r="S81" s="130">
        <f t="shared" si="28"/>
        <v>0</v>
      </c>
      <c r="T81" s="130">
        <f t="shared" si="28"/>
        <v>0</v>
      </c>
      <c r="U81" s="130">
        <f t="shared" si="28"/>
        <v>0</v>
      </c>
    </row>
    <row r="82" spans="1:22" ht="24" customHeight="1" x14ac:dyDescent="0.25">
      <c r="A82" s="132" t="s">
        <v>1004</v>
      </c>
      <c r="B82" s="133" t="s">
        <v>873</v>
      </c>
      <c r="C82" s="134"/>
      <c r="D82" s="134"/>
      <c r="E82" s="135"/>
      <c r="F82" s="135"/>
      <c r="G82" s="136">
        <f t="shared" si="19"/>
        <v>0</v>
      </c>
      <c r="H82" s="134"/>
      <c r="I82" s="134"/>
      <c r="J82" s="134"/>
      <c r="K82" s="134"/>
      <c r="L82" s="134"/>
      <c r="M82" s="134"/>
      <c r="N82" s="136"/>
      <c r="O82" s="138">
        <f t="shared" si="20"/>
        <v>0</v>
      </c>
      <c r="P82" s="134"/>
      <c r="Q82" s="134"/>
      <c r="R82" s="134"/>
      <c r="S82" s="139">
        <f t="shared" ref="S82:S90" si="29">+Q82-R82</f>
        <v>0</v>
      </c>
      <c r="T82" s="139">
        <f t="shared" si="22"/>
        <v>0</v>
      </c>
      <c r="U82" s="139">
        <f t="shared" si="23"/>
        <v>0</v>
      </c>
    </row>
    <row r="83" spans="1:22" ht="24" customHeight="1" x14ac:dyDescent="0.25">
      <c r="A83" s="132" t="s">
        <v>1005</v>
      </c>
      <c r="B83" s="133" t="s">
        <v>874</v>
      </c>
      <c r="C83" s="134"/>
      <c r="D83" s="134"/>
      <c r="E83" s="135"/>
      <c r="F83" s="135"/>
      <c r="G83" s="136">
        <f t="shared" si="19"/>
        <v>0</v>
      </c>
      <c r="H83" s="134"/>
      <c r="I83" s="134"/>
      <c r="J83" s="134"/>
      <c r="K83" s="134"/>
      <c r="L83" s="134"/>
      <c r="M83" s="134"/>
      <c r="N83" s="136"/>
      <c r="O83" s="138">
        <f t="shared" si="20"/>
        <v>0</v>
      </c>
      <c r="P83" s="134"/>
      <c r="Q83" s="134"/>
      <c r="R83" s="134"/>
      <c r="S83" s="139">
        <f t="shared" si="29"/>
        <v>0</v>
      </c>
      <c r="T83" s="139">
        <f t="shared" si="22"/>
        <v>0</v>
      </c>
      <c r="U83" s="139">
        <f t="shared" si="23"/>
        <v>0</v>
      </c>
    </row>
    <row r="84" spans="1:22" ht="24" customHeight="1" x14ac:dyDescent="0.25">
      <c r="A84" s="132" t="s">
        <v>1006</v>
      </c>
      <c r="B84" s="133" t="s">
        <v>875</v>
      </c>
      <c r="C84" s="134"/>
      <c r="D84" s="134"/>
      <c r="E84" s="135"/>
      <c r="F84" s="135"/>
      <c r="G84" s="136">
        <f t="shared" si="19"/>
        <v>0</v>
      </c>
      <c r="H84" s="134"/>
      <c r="I84" s="134"/>
      <c r="J84" s="134"/>
      <c r="K84" s="134"/>
      <c r="L84" s="134"/>
      <c r="M84" s="134"/>
      <c r="N84" s="136"/>
      <c r="O84" s="138">
        <f t="shared" si="20"/>
        <v>0</v>
      </c>
      <c r="P84" s="134"/>
      <c r="Q84" s="134"/>
      <c r="R84" s="134"/>
      <c r="S84" s="139">
        <f t="shared" si="29"/>
        <v>0</v>
      </c>
      <c r="T84" s="139">
        <f t="shared" si="22"/>
        <v>0</v>
      </c>
      <c r="U84" s="139">
        <f t="shared" si="23"/>
        <v>0</v>
      </c>
    </row>
    <row r="85" spans="1:22" ht="24" customHeight="1" x14ac:dyDescent="0.25">
      <c r="A85" s="132" t="s">
        <v>1007</v>
      </c>
      <c r="B85" s="133" t="s">
        <v>876</v>
      </c>
      <c r="C85" s="134"/>
      <c r="D85" s="134"/>
      <c r="E85" s="135"/>
      <c r="F85" s="135"/>
      <c r="G85" s="136">
        <f t="shared" si="19"/>
        <v>0</v>
      </c>
      <c r="H85" s="134"/>
      <c r="I85" s="134"/>
      <c r="J85" s="134"/>
      <c r="K85" s="134"/>
      <c r="L85" s="134"/>
      <c r="M85" s="134"/>
      <c r="N85" s="136"/>
      <c r="O85" s="138">
        <f t="shared" si="20"/>
        <v>0</v>
      </c>
      <c r="P85" s="134"/>
      <c r="Q85" s="134"/>
      <c r="R85" s="134"/>
      <c r="S85" s="139">
        <f t="shared" si="29"/>
        <v>0</v>
      </c>
      <c r="T85" s="139">
        <f t="shared" si="22"/>
        <v>0</v>
      </c>
      <c r="U85" s="139">
        <f t="shared" si="23"/>
        <v>0</v>
      </c>
    </row>
    <row r="86" spans="1:22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0">SUM(D87:D90)</f>
        <v>0</v>
      </c>
      <c r="E86" s="130">
        <f t="shared" si="30"/>
        <v>0</v>
      </c>
      <c r="F86" s="130">
        <f t="shared" si="30"/>
        <v>0</v>
      </c>
      <c r="G86" s="130">
        <f t="shared" si="30"/>
        <v>0</v>
      </c>
      <c r="H86" s="129">
        <f t="shared" si="30"/>
        <v>0</v>
      </c>
      <c r="I86" s="129">
        <f t="shared" si="30"/>
        <v>0</v>
      </c>
      <c r="J86" s="129">
        <f t="shared" si="30"/>
        <v>0</v>
      </c>
      <c r="K86" s="129">
        <f t="shared" si="30"/>
        <v>0</v>
      </c>
      <c r="L86" s="129">
        <f t="shared" si="30"/>
        <v>0</v>
      </c>
      <c r="M86" s="129">
        <f t="shared" si="30"/>
        <v>0</v>
      </c>
      <c r="N86" s="130">
        <f t="shared" si="30"/>
        <v>0</v>
      </c>
      <c r="O86" s="130">
        <f t="shared" si="30"/>
        <v>0</v>
      </c>
      <c r="P86" s="129">
        <f t="shared" si="30"/>
        <v>0</v>
      </c>
      <c r="Q86" s="129">
        <f t="shared" si="30"/>
        <v>0</v>
      </c>
      <c r="R86" s="129">
        <f t="shared" si="30"/>
        <v>0</v>
      </c>
      <c r="S86" s="130">
        <f t="shared" si="30"/>
        <v>0</v>
      </c>
      <c r="T86" s="130">
        <f t="shared" si="30"/>
        <v>0</v>
      </c>
      <c r="U86" s="130">
        <f>SUM(U87:U90)</f>
        <v>0</v>
      </c>
    </row>
    <row r="87" spans="1:22" ht="24" customHeight="1" x14ac:dyDescent="0.25">
      <c r="A87" s="132" t="s">
        <v>1009</v>
      </c>
      <c r="B87" s="133" t="s">
        <v>877</v>
      </c>
      <c r="C87" s="134"/>
      <c r="D87" s="134"/>
      <c r="E87" s="135"/>
      <c r="F87" s="135"/>
      <c r="G87" s="136">
        <f t="shared" si="19"/>
        <v>0</v>
      </c>
      <c r="H87" s="134"/>
      <c r="I87" s="134"/>
      <c r="J87" s="134"/>
      <c r="K87" s="134"/>
      <c r="L87" s="134"/>
      <c r="M87" s="134"/>
      <c r="N87" s="136"/>
      <c r="O87" s="138">
        <f t="shared" si="20"/>
        <v>0</v>
      </c>
      <c r="P87" s="134"/>
      <c r="Q87" s="134"/>
      <c r="R87" s="134"/>
      <c r="S87" s="139">
        <f t="shared" si="29"/>
        <v>0</v>
      </c>
      <c r="T87" s="139">
        <f t="shared" si="22"/>
        <v>0</v>
      </c>
      <c r="U87" s="139">
        <f t="shared" si="23"/>
        <v>0</v>
      </c>
    </row>
    <row r="88" spans="1:22" ht="24" customHeight="1" x14ac:dyDescent="0.25">
      <c r="A88" s="132" t="s">
        <v>1010</v>
      </c>
      <c r="B88" s="133" t="s">
        <v>878</v>
      </c>
      <c r="C88" s="134"/>
      <c r="D88" s="134"/>
      <c r="E88" s="135"/>
      <c r="F88" s="135"/>
      <c r="G88" s="136">
        <f t="shared" si="19"/>
        <v>0</v>
      </c>
      <c r="H88" s="134"/>
      <c r="I88" s="134"/>
      <c r="J88" s="134"/>
      <c r="K88" s="134"/>
      <c r="L88" s="134"/>
      <c r="M88" s="134"/>
      <c r="N88" s="136"/>
      <c r="O88" s="138">
        <f t="shared" si="20"/>
        <v>0</v>
      </c>
      <c r="P88" s="134"/>
      <c r="Q88" s="134"/>
      <c r="R88" s="134"/>
      <c r="S88" s="139">
        <f t="shared" si="29"/>
        <v>0</v>
      </c>
      <c r="T88" s="139">
        <f t="shared" si="22"/>
        <v>0</v>
      </c>
      <c r="U88" s="139">
        <f t="shared" si="23"/>
        <v>0</v>
      </c>
    </row>
    <row r="89" spans="1:22" ht="24" customHeight="1" x14ac:dyDescent="0.25">
      <c r="A89" s="132" t="s">
        <v>148</v>
      </c>
      <c r="B89" s="133" t="s">
        <v>879</v>
      </c>
      <c r="C89" s="134"/>
      <c r="D89" s="134"/>
      <c r="E89" s="135"/>
      <c r="F89" s="135"/>
      <c r="G89" s="136">
        <f t="shared" si="19"/>
        <v>0</v>
      </c>
      <c r="H89" s="134"/>
      <c r="I89" s="134"/>
      <c r="J89" s="134"/>
      <c r="K89" s="134"/>
      <c r="L89" s="134"/>
      <c r="M89" s="134"/>
      <c r="N89" s="136"/>
      <c r="O89" s="138">
        <f t="shared" si="20"/>
        <v>0</v>
      </c>
      <c r="P89" s="134"/>
      <c r="Q89" s="134"/>
      <c r="R89" s="134"/>
      <c r="S89" s="139">
        <f t="shared" si="29"/>
        <v>0</v>
      </c>
      <c r="T89" s="139">
        <f t="shared" si="22"/>
        <v>0</v>
      </c>
      <c r="U89" s="139">
        <f t="shared" si="23"/>
        <v>0</v>
      </c>
    </row>
    <row r="90" spans="1:22" ht="24" customHeight="1" x14ac:dyDescent="0.25">
      <c r="A90" s="132" t="s">
        <v>1011</v>
      </c>
      <c r="B90" s="133" t="s">
        <v>872</v>
      </c>
      <c r="C90" s="134"/>
      <c r="D90" s="134"/>
      <c r="E90" s="135"/>
      <c r="F90" s="135"/>
      <c r="G90" s="136">
        <f t="shared" si="19"/>
        <v>0</v>
      </c>
      <c r="H90" s="134"/>
      <c r="I90" s="134"/>
      <c r="J90" s="134"/>
      <c r="K90" s="134"/>
      <c r="L90" s="134"/>
      <c r="M90" s="134"/>
      <c r="N90" s="136"/>
      <c r="O90" s="138">
        <f t="shared" si="20"/>
        <v>0</v>
      </c>
      <c r="P90" s="134"/>
      <c r="Q90" s="134"/>
      <c r="R90" s="134"/>
      <c r="S90" s="139">
        <f t="shared" si="29"/>
        <v>0</v>
      </c>
      <c r="T90" s="139">
        <f t="shared" si="22"/>
        <v>0</v>
      </c>
      <c r="U90" s="139">
        <f t="shared" si="23"/>
        <v>0</v>
      </c>
    </row>
    <row r="91" spans="1:22" s="1" customFormat="1" ht="21" customHeight="1" x14ac:dyDescent="0.25">
      <c r="A91" s="158" t="s">
        <v>884</v>
      </c>
      <c r="B91" s="158"/>
      <c r="C91" s="146">
        <f t="shared" ref="C91:S91" si="31">+C86+C81+C78+C73+C70+C57</f>
        <v>0</v>
      </c>
      <c r="D91" s="146">
        <f t="shared" si="31"/>
        <v>0</v>
      </c>
      <c r="E91" s="147">
        <f t="shared" si="31"/>
        <v>0</v>
      </c>
      <c r="F91" s="147">
        <f t="shared" si="31"/>
        <v>0</v>
      </c>
      <c r="G91" s="147">
        <f t="shared" si="31"/>
        <v>0</v>
      </c>
      <c r="H91" s="146">
        <f t="shared" si="31"/>
        <v>0</v>
      </c>
      <c r="I91" s="146">
        <f t="shared" si="31"/>
        <v>0</v>
      </c>
      <c r="J91" s="146">
        <f t="shared" si="31"/>
        <v>0</v>
      </c>
      <c r="K91" s="146">
        <f t="shared" si="31"/>
        <v>0</v>
      </c>
      <c r="L91" s="146">
        <f t="shared" si="31"/>
        <v>0</v>
      </c>
      <c r="M91" s="146">
        <f t="shared" si="31"/>
        <v>0</v>
      </c>
      <c r="N91" s="147">
        <f t="shared" si="31"/>
        <v>0</v>
      </c>
      <c r="O91" s="147">
        <f t="shared" si="31"/>
        <v>0</v>
      </c>
      <c r="P91" s="146">
        <f t="shared" si="31"/>
        <v>0</v>
      </c>
      <c r="Q91" s="146">
        <f t="shared" si="31"/>
        <v>0</v>
      </c>
      <c r="R91" s="146">
        <f t="shared" si="31"/>
        <v>0</v>
      </c>
      <c r="S91" s="147">
        <f t="shared" si="31"/>
        <v>0</v>
      </c>
      <c r="T91" s="147">
        <f>+T86+T81+T78+T73+T70+T57</f>
        <v>0</v>
      </c>
      <c r="U91" s="147">
        <f>+U86+U81+U78+U73+U70+U57</f>
        <v>0</v>
      </c>
      <c r="V91" s="2"/>
    </row>
    <row r="92" spans="1:22" ht="6.75" customHeight="1" x14ac:dyDescent="0.25">
      <c r="A92" s="148"/>
      <c r="B92" s="119"/>
      <c r="C92" s="120"/>
      <c r="D92" s="120"/>
      <c r="E92" s="121"/>
      <c r="F92" s="121"/>
      <c r="G92" s="121"/>
      <c r="H92" s="120"/>
      <c r="I92" s="120"/>
      <c r="J92" s="120"/>
      <c r="K92" s="120"/>
      <c r="L92" s="120"/>
      <c r="M92" s="120"/>
      <c r="N92" s="121"/>
      <c r="O92" s="122"/>
      <c r="P92" s="120"/>
      <c r="Q92" s="120"/>
      <c r="R92" s="120"/>
      <c r="S92" s="121"/>
      <c r="T92" s="121"/>
      <c r="U92" s="122"/>
    </row>
    <row r="93" spans="1:22" s="1" customFormat="1" ht="32.25" customHeight="1" x14ac:dyDescent="0.25">
      <c r="A93" s="159" t="s">
        <v>1012</v>
      </c>
      <c r="B93" s="159"/>
      <c r="C93" s="149">
        <f t="shared" ref="C93:U93" si="32">+C91+C55</f>
        <v>164270219.36624998</v>
      </c>
      <c r="D93" s="149">
        <f t="shared" si="32"/>
        <v>0</v>
      </c>
      <c r="E93" s="150">
        <f t="shared" si="32"/>
        <v>0</v>
      </c>
      <c r="F93" s="150">
        <f t="shared" si="32"/>
        <v>0</v>
      </c>
      <c r="G93" s="150">
        <f t="shared" si="32"/>
        <v>164270219.36624998</v>
      </c>
      <c r="H93" s="149">
        <f t="shared" si="32"/>
        <v>48655.382369999999</v>
      </c>
      <c r="I93" s="149">
        <f t="shared" si="32"/>
        <v>25070.897570000001</v>
      </c>
      <c r="J93" s="149">
        <f t="shared" si="32"/>
        <v>0</v>
      </c>
      <c r="K93" s="149">
        <f t="shared" si="32"/>
        <v>0</v>
      </c>
      <c r="L93" s="149">
        <f t="shared" si="32"/>
        <v>0</v>
      </c>
      <c r="M93" s="149">
        <f t="shared" si="32"/>
        <v>0</v>
      </c>
      <c r="N93" s="150">
        <f t="shared" si="32"/>
        <v>23584.484799999998</v>
      </c>
      <c r="O93" s="150">
        <f t="shared" si="32"/>
        <v>164293803.85105002</v>
      </c>
      <c r="P93" s="149">
        <f t="shared" si="32"/>
        <v>1450073.8400132002</v>
      </c>
      <c r="Q93" s="149">
        <f t="shared" si="32"/>
        <v>164896.73604367845</v>
      </c>
      <c r="R93" s="149">
        <f t="shared" si="32"/>
        <v>0</v>
      </c>
      <c r="S93" s="150">
        <f t="shared" si="32"/>
        <v>164896.73604367845</v>
      </c>
      <c r="T93" s="150">
        <f t="shared" si="32"/>
        <v>1614970.5760568788</v>
      </c>
      <c r="U93" s="150">
        <f t="shared" si="32"/>
        <v>162678833.27499312</v>
      </c>
      <c r="V93" s="2"/>
    </row>
    <row r="95" spans="1:22" ht="16.5" x14ac:dyDescent="0.25">
      <c r="C95" s="151">
        <v>164270219.36624998</v>
      </c>
      <c r="D95" s="7"/>
      <c r="G95" s="151">
        <f>G70+G83+G88+G93</f>
        <v>164270219.36624998</v>
      </c>
      <c r="H95" s="151">
        <v>48655.382369999999</v>
      </c>
      <c r="I95" s="151">
        <v>25070.897570000001</v>
      </c>
      <c r="J95" s="7"/>
      <c r="K95" s="7"/>
      <c r="L95" s="7"/>
      <c r="M95" s="7"/>
      <c r="N95" s="151"/>
      <c r="O95" s="151"/>
      <c r="P95" s="151"/>
      <c r="Q95" s="151"/>
      <c r="R95" s="7"/>
      <c r="T95" s="151"/>
      <c r="U95" s="151"/>
      <c r="V95" s="7"/>
    </row>
    <row r="96" spans="1:22" x14ac:dyDescent="0.25">
      <c r="O96" s="152"/>
    </row>
    <row r="97" spans="2:22" ht="16.5" x14ac:dyDescent="0.25">
      <c r="B97" s="9" t="s">
        <v>1054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U97" s="151"/>
      <c r="V97" s="7"/>
    </row>
    <row r="98" spans="2:22" x14ac:dyDescent="0.25">
      <c r="B98" s="9"/>
      <c r="D98" s="9"/>
      <c r="E98" s="84"/>
      <c r="G98" s="84"/>
      <c r="H98" s="9"/>
      <c r="I98" s="7"/>
      <c r="J98" s="19" t="s">
        <v>171</v>
      </c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U99" s="152"/>
      <c r="V99" s="7"/>
    </row>
    <row r="100" spans="2:22" x14ac:dyDescent="0.25">
      <c r="B100" s="124" t="s">
        <v>1013</v>
      </c>
      <c r="D100" s="160" t="s">
        <v>922</v>
      </c>
      <c r="E100" s="160"/>
      <c r="G100" s="160" t="s">
        <v>923</v>
      </c>
      <c r="H100" s="160"/>
      <c r="I100" s="7"/>
      <c r="J100" s="7"/>
      <c r="K100" s="7"/>
      <c r="L100" s="7"/>
      <c r="M100" s="7"/>
      <c r="P100" s="7"/>
      <c r="Q100" s="7"/>
      <c r="R100" s="7"/>
      <c r="V100" s="7"/>
    </row>
  </sheetData>
  <protectedRanges>
    <protectedRange sqref="U11:U93" name="Rango4_1_1"/>
    <protectedRange sqref="A96:H97 A95:F95" name="Rango2_1_2_1"/>
    <protectedRange sqref="B9:T30 B35:T45 B31:B34 D31:T34 B50:T53 B46:B49 D46:T47 D48:G49 J48:T49 B55:T92 B54:G54 I54:T54" name="Rango1_1_1_1"/>
    <protectedRange sqref="A4:XFD4" name="Rango3_1_1_1"/>
    <protectedRange sqref="U97" name="Rango1"/>
    <protectedRange sqref="V13" name="Rango1_1"/>
    <protectedRange sqref="V14" name="Rango1_3"/>
    <protectedRange sqref="V15" name="Rango1_4"/>
    <protectedRange sqref="V16" name="Rango1_5"/>
    <protectedRange sqref="V17" name="Rango1_6"/>
    <protectedRange sqref="V18" name="Rango1_7"/>
    <protectedRange sqref="V21" name="Rango1_8"/>
    <protectedRange sqref="V23" name="Rango1_9"/>
  </protectedRanges>
  <mergeCells count="33"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2" sqref="A2:AC2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61" t="s">
        <v>1044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99" customFormat="1" ht="15.75" x14ac:dyDescent="0.25">
      <c r="A3" s="174" t="s">
        <v>885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</row>
    <row r="4" spans="1:29" s="99" customFormat="1" ht="15.75" x14ac:dyDescent="0.25">
      <c r="A4" s="161" t="s">
        <v>1052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s="98" customFormat="1" ht="18" customHeight="1" x14ac:dyDescent="0.25">
      <c r="A5" s="176" t="s">
        <v>925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</row>
    <row r="6" spans="1:29" s="3" customFormat="1" ht="37.5" customHeight="1" x14ac:dyDescent="0.25">
      <c r="A6" s="83" t="s">
        <v>887</v>
      </c>
      <c r="B6" s="175" t="s">
        <v>888</v>
      </c>
      <c r="C6" s="175"/>
      <c r="D6" s="175" t="s">
        <v>889</v>
      </c>
      <c r="E6" s="175"/>
      <c r="F6" s="175" t="s">
        <v>890</v>
      </c>
      <c r="G6" s="175"/>
      <c r="H6" s="175" t="s">
        <v>891</v>
      </c>
      <c r="I6" s="175"/>
      <c r="J6" s="175" t="s">
        <v>892</v>
      </c>
      <c r="K6" s="175"/>
      <c r="L6" s="175" t="s">
        <v>893</v>
      </c>
      <c r="M6" s="175"/>
      <c r="N6" s="175" t="s">
        <v>894</v>
      </c>
      <c r="O6" s="175"/>
      <c r="P6" s="175" t="s">
        <v>895</v>
      </c>
      <c r="Q6" s="175"/>
      <c r="R6" s="175" t="s">
        <v>896</v>
      </c>
      <c r="S6" s="175"/>
      <c r="T6" s="175" t="s">
        <v>897</v>
      </c>
      <c r="U6" s="175"/>
      <c r="V6" s="175" t="s">
        <v>898</v>
      </c>
      <c r="W6" s="175"/>
      <c r="X6" s="175" t="s">
        <v>899</v>
      </c>
      <c r="Y6" s="175"/>
      <c r="Z6" s="175" t="s">
        <v>1016</v>
      </c>
      <c r="AA6" s="175"/>
      <c r="AB6" s="175" t="s">
        <v>1017</v>
      </c>
      <c r="AC6" s="177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80" t="s">
        <v>912</v>
      </c>
      <c r="B23" s="180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81"/>
      <c r="B24" s="181"/>
      <c r="C24" s="181"/>
      <c r="D24" s="18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78"/>
      <c r="B25" s="178"/>
      <c r="C25" s="178"/>
      <c r="D25" s="178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82"/>
      <c r="C26" s="182"/>
      <c r="D26" s="182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82"/>
      <c r="C27" s="182"/>
      <c r="D27" s="182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82"/>
      <c r="C28" s="182"/>
      <c r="D28" s="182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60" t="s">
        <v>1013</v>
      </c>
      <c r="C29" s="160"/>
      <c r="D29" s="160"/>
      <c r="F29" s="160" t="s">
        <v>1020</v>
      </c>
      <c r="G29" s="160"/>
      <c r="H29" s="160"/>
      <c r="J29" s="160" t="s">
        <v>923</v>
      </c>
      <c r="K29" s="160"/>
      <c r="L29" s="160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79" t="e">
        <f>#REF!</f>
        <v>#REF!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79" t="s">
        <v>885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</row>
    <row r="37" spans="1:29" s="99" customFormat="1" ht="15.75" x14ac:dyDescent="0.25">
      <c r="A37" s="186" t="s">
        <v>913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</row>
    <row r="38" spans="1:29" s="99" customFormat="1" ht="15.75" x14ac:dyDescent="0.25">
      <c r="A38" s="161" t="s">
        <v>886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  <row r="39" spans="1:29" x14ac:dyDescent="0.25">
      <c r="A39" s="185" t="s">
        <v>925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</row>
    <row r="40" spans="1:29" s="3" customFormat="1" ht="37.5" customHeight="1" x14ac:dyDescent="0.25">
      <c r="A40" s="108" t="s">
        <v>887</v>
      </c>
      <c r="B40" s="183" t="s">
        <v>888</v>
      </c>
      <c r="C40" s="183"/>
      <c r="D40" s="183" t="s">
        <v>889</v>
      </c>
      <c r="E40" s="183"/>
      <c r="F40" s="183" t="s">
        <v>890</v>
      </c>
      <c r="G40" s="183"/>
      <c r="H40" s="183" t="s">
        <v>891</v>
      </c>
      <c r="I40" s="183"/>
      <c r="J40" s="183" t="s">
        <v>892</v>
      </c>
      <c r="K40" s="183"/>
      <c r="L40" s="183" t="s">
        <v>893</v>
      </c>
      <c r="M40" s="183"/>
      <c r="N40" s="183" t="s">
        <v>894</v>
      </c>
      <c r="O40" s="183"/>
      <c r="P40" s="183" t="s">
        <v>895</v>
      </c>
      <c r="Q40" s="183"/>
      <c r="R40" s="183" t="s">
        <v>896</v>
      </c>
      <c r="S40" s="183"/>
      <c r="T40" s="183" t="s">
        <v>897</v>
      </c>
      <c r="U40" s="183"/>
      <c r="V40" s="183" t="s">
        <v>898</v>
      </c>
      <c r="W40" s="183"/>
      <c r="X40" s="183" t="s">
        <v>899</v>
      </c>
      <c r="Y40" s="183"/>
      <c r="Z40" s="183" t="s">
        <v>900</v>
      </c>
      <c r="AA40" s="183"/>
      <c r="AB40" s="183" t="s">
        <v>901</v>
      </c>
      <c r="AC40" s="183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84" t="s">
        <v>912</v>
      </c>
      <c r="B49" s="184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82"/>
      <c r="C53" s="182"/>
      <c r="D53" s="182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82"/>
      <c r="C54" s="182"/>
      <c r="D54" s="182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82"/>
      <c r="C55" s="182"/>
      <c r="D55" s="182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60" t="s">
        <v>1013</v>
      </c>
      <c r="C56" s="160"/>
      <c r="D56" s="160"/>
      <c r="F56" s="160" t="s">
        <v>1020</v>
      </c>
      <c r="G56" s="160"/>
      <c r="H56" s="160"/>
      <c r="J56" s="160" t="s">
        <v>923</v>
      </c>
      <c r="K56" s="160"/>
      <c r="L56" s="160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2023-06-20T15:19:49Z</dcterms:modified>
</cp:coreProperties>
</file>