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3\0. ESTADOS FINANCIEROS MUNIBA\11. EEFF NOVIEMBRE\Otros Estados\"/>
    </mc:Choice>
  </mc:AlternateContent>
  <bookViews>
    <workbookView xWindow="0" yWindow="0" windowWidth="28800" windowHeight="12300"/>
  </bookViews>
  <sheets>
    <sheet name="EstadoFlujoEfectivo" sheetId="1" r:id="rId1"/>
    <sheet name="CatalogoCuentasFlujo" sheetId="2" state="hidden" r:id="rId2"/>
    <sheet name="Data" sheetId="5" r:id="rId3"/>
  </sheets>
  <externalReferences>
    <externalReference r:id="rId4"/>
  </externalReferences>
  <definedNames>
    <definedName name="_xlnm.Print_Area" localSheetId="0">EstadoFlujoEfectivo!$A$1:$F$69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E44" i="1" l="1"/>
  <c r="D44" i="1"/>
  <c r="E40" i="1"/>
  <c r="D40" i="1"/>
  <c r="E31" i="1"/>
  <c r="D31" i="1"/>
  <c r="E25" i="1"/>
  <c r="D25" i="1"/>
  <c r="E16" i="1"/>
  <c r="D16" i="1"/>
  <c r="E7" i="1"/>
  <c r="D7" i="1"/>
  <c r="E48" i="1" l="1"/>
  <c r="E37" i="1"/>
  <c r="E22" i="1"/>
  <c r="D48" i="1"/>
  <c r="D37" i="1"/>
  <c r="D22" i="1"/>
  <c r="B3" i="5"/>
  <c r="E50" i="1" l="1"/>
  <c r="E54" i="1" s="1"/>
  <c r="J43" i="5" s="1"/>
  <c r="D50" i="1"/>
  <c r="D54" i="1" s="1"/>
  <c r="I43" i="5" s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I41" i="5"/>
  <c r="J41" i="5"/>
  <c r="I42" i="5"/>
  <c r="J42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15" i="5" l="1"/>
  <c r="J40" i="5"/>
  <c r="P10" i="5"/>
  <c r="P8" i="5"/>
  <c r="P9" i="5"/>
  <c r="P16" i="5"/>
  <c r="P13" i="5"/>
  <c r="P14" i="5"/>
  <c r="P11" i="5"/>
  <c r="P12" i="5"/>
  <c r="P7" i="5"/>
  <c r="P5" i="5"/>
  <c r="P6" i="5"/>
  <c r="P3" i="5"/>
  <c r="P4" i="5"/>
  <c r="P1" i="5"/>
  <c r="P2" i="5"/>
  <c r="D5" i="1"/>
  <c r="E5" i="1"/>
  <c r="AA2" i="1" l="1"/>
  <c r="AB2" i="1" s="1"/>
  <c r="AD2" i="1" l="1"/>
  <c r="AC2" i="1"/>
  <c r="AC1" i="5" l="1"/>
  <c r="Y1" i="5"/>
  <c r="AB1" i="5"/>
  <c r="X1" i="5"/>
  <c r="AA1" i="5"/>
  <c r="W1" i="5"/>
  <c r="Z1" i="5"/>
  <c r="V1" i="5" l="1"/>
  <c r="A5" i="1" l="1"/>
  <c r="A1" i="1"/>
</calcChain>
</file>

<file path=xl/sharedStrings.xml><?xml version="1.0" encoding="utf-8"?>
<sst xmlns="http://schemas.openxmlformats.org/spreadsheetml/2006/main" count="859" uniqueCount="798">
  <si>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</si>
  <si>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</si>
  <si>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</si>
  <si>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</si>
  <si>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</si>
  <si>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</si>
  <si>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</si>
  <si>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</si>
  <si>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</si>
  <si>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</si>
  <si>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</si>
  <si>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</si>
  <si>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</si>
  <si>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</si>
  <si>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</si>
  <si>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</si>
  <si>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</si>
  <si>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</si>
  <si>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</si>
  <si>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</si>
  <si>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</si>
  <si>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</si>
  <si>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</si>
  <si>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</si>
  <si>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</si>
  <si>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</si>
  <si>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</si>
  <si>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</si>
  <si>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</si>
  <si>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</si>
  <si>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</si>
  <si>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</si>
  <si>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</si>
  <si>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</si>
  <si>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</si>
  <si>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</si>
  <si>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</si>
  <si>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</si>
  <si>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</si>
  <si>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</si>
  <si>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</si>
  <si>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</si>
  <si>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</si>
  <si>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</si>
  <si>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</si>
  <si>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</si>
  <si>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</si>
  <si>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</si>
  <si>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</si>
  <si>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</si>
  <si>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</si>
  <si>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</si>
  <si>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</si>
  <si>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</si>
  <si>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</si>
  <si>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</si>
  <si>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</si>
  <si>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</si>
  <si>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</si>
  <si>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</si>
  <si>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</si>
  <si>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</si>
  <si>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</si>
  <si>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</si>
  <si>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</si>
  <si>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</si>
  <si>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</si>
  <si>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</si>
  <si>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</si>
  <si>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</si>
  <si>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</si>
  <si>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</si>
  <si>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</si>
  <si>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</si>
  <si>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</si>
  <si>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</si>
  <si>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</si>
  <si>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</si>
  <si>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</si>
  <si>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</si>
  <si>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</si>
  <si>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</si>
  <si>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</si>
  <si>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</si>
  <si>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</si>
  <si>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</si>
  <si>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</si>
  <si>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</si>
  <si>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</si>
  <si>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</si>
  <si>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</si>
  <si>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</si>
  <si>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</si>
  <si>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</si>
  <si>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</si>
  <si>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</si>
  <si>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</si>
  <si>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</si>
  <si>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</si>
  <si>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</si>
  <si>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</si>
  <si>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</si>
  <si>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</si>
  <si>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</si>
  <si>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</si>
  <si>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</si>
  <si>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</si>
  <si>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</si>
  <si>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</si>
  <si>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</si>
  <si>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</si>
  <si>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</si>
  <si>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</si>
  <si>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</si>
  <si>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</si>
  <si>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</si>
  <si>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</si>
  <si>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</si>
  <si>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</si>
  <si>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</si>
  <si>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</si>
  <si>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</si>
  <si>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</si>
  <si>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</si>
  <si>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</si>
  <si>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</si>
  <si>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</si>
  <si>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</si>
  <si>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</si>
  <si>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</si>
  <si>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</si>
  <si>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</si>
  <si>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</si>
  <si>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</si>
  <si>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</si>
  <si>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</si>
  <si>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</si>
  <si>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</si>
  <si>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</si>
  <si>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</si>
  <si>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</si>
  <si>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</si>
  <si>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</si>
  <si>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</si>
  <si>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</si>
  <si>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</si>
  <si>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</si>
  <si>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</si>
  <si>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</si>
  <si>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</si>
  <si>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</si>
  <si>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</si>
  <si>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</si>
  <si>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</si>
  <si>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</si>
  <si>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</si>
  <si>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</si>
  <si>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</si>
  <si>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</si>
  <si>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</si>
  <si>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</si>
  <si>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</si>
  <si>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</si>
  <si>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</si>
  <si>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</si>
  <si>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</si>
  <si>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</si>
  <si>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</si>
  <si>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</si>
  <si>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</si>
  <si>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</si>
  <si>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</si>
  <si>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</si>
  <si>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</si>
  <si>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</si>
  <si>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</si>
  <si>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</si>
  <si>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</si>
  <si>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</si>
  <si>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</si>
  <si>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</si>
  <si>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</si>
  <si>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</si>
  <si>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</si>
  <si>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</si>
  <si>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</si>
  <si>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</si>
  <si>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</si>
  <si>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</si>
  <si>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</si>
  <si>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</si>
  <si>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</si>
  <si>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</si>
  <si>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</si>
  <si>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</si>
  <si>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</si>
  <si>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</si>
  <si>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</si>
  <si>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</si>
  <si>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</si>
  <si>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</si>
  <si>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</si>
  <si>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</si>
  <si>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</si>
  <si>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</si>
  <si>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</si>
  <si>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</si>
  <si>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</si>
  <si>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</si>
  <si>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</si>
  <si>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</si>
  <si>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</si>
  <si>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</si>
  <si>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</si>
  <si>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</si>
  <si>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</si>
  <si>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</si>
  <si>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</si>
  <si>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</si>
  <si>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</si>
  <si>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</si>
  <si>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</si>
  <si>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</si>
  <si>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</si>
  <si>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</si>
  <si>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</si>
  <si>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</si>
  <si>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</si>
  <si>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</si>
  <si>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</si>
  <si>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</si>
  <si>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</si>
  <si>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</si>
  <si>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</si>
  <si>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</si>
  <si>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</si>
  <si>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</si>
  <si>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</si>
  <si>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</si>
  <si>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</si>
  <si>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</si>
  <si>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</si>
  <si>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</si>
  <si>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</si>
  <si>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</si>
  <si>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</si>
  <si>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</si>
  <si>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</si>
  <si>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</si>
  <si>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</si>
  <si>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</si>
  <si>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</si>
  <si>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</si>
  <si>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</si>
  <si>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</si>
  <si>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</si>
  <si>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</si>
  <si>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</si>
  <si>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</si>
  <si>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</si>
  <si>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</si>
  <si>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</si>
  <si>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</si>
  <si>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</si>
  <si>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</si>
  <si>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</si>
  <si>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</si>
  <si>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</si>
  <si>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</si>
  <si>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</si>
  <si>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</si>
  <si>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</si>
  <si>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</si>
  <si>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</si>
  <si>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</si>
  <si>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</si>
  <si>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</si>
  <si>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</si>
  <si>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</si>
  <si>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</si>
  <si>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</si>
  <si>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</si>
  <si>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</si>
  <si>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</si>
  <si>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</si>
  <si>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</si>
  <si>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</si>
  <si>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</si>
  <si>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</si>
  <si>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</si>
  <si>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</si>
  <si>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</si>
  <si>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</si>
  <si>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</si>
  <si>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</si>
  <si>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</si>
  <si>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</si>
  <si>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</si>
  <si>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</si>
  <si>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</si>
  <si>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</si>
  <si>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</si>
  <si>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</si>
  <si>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</si>
  <si>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</si>
  <si>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</si>
  <si>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</si>
  <si>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</si>
  <si>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</si>
  <si>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</si>
  <si>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</si>
  <si>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</si>
  <si>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</si>
  <si>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</si>
  <si>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</si>
  <si>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</si>
  <si>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</si>
  <si>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</si>
  <si>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</si>
  <si>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</si>
  <si>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</si>
  <si>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</si>
  <si>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</si>
  <si>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</si>
  <si>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</si>
  <si>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</si>
  <si>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</si>
  <si>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</si>
  <si>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</si>
  <si>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</si>
  <si>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</si>
  <si>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</si>
  <si>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</si>
  <si>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</si>
  <si>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</si>
  <si>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</si>
  <si>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</si>
  <si>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</si>
  <si>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</si>
  <si>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</si>
  <si>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</si>
  <si>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</si>
  <si>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</si>
  <si>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</si>
  <si>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</si>
  <si>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</si>
  <si>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</si>
  <si>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</si>
  <si>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</si>
  <si>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</si>
  <si>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</si>
  <si>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</si>
  <si>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</si>
  <si>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</si>
  <si>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</si>
  <si>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</si>
  <si>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</si>
  <si>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</si>
  <si>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</si>
  <si>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</si>
  <si>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</si>
  <si>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</si>
  <si>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</si>
  <si>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</si>
  <si>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</si>
  <si>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</si>
  <si>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</si>
  <si>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</si>
  <si>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</si>
  <si>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</si>
  <si>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</si>
  <si>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</si>
  <si>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</si>
  <si>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</si>
  <si>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</si>
  <si>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</si>
  <si>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</si>
  <si>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</si>
  <si>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</si>
  <si>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</si>
  <si>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</si>
  <si>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</si>
  <si>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</si>
  <si>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</si>
  <si>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</si>
  <si>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</si>
  <si>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</si>
  <si>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</si>
  <si>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</si>
  <si>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</si>
  <si>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</si>
  <si>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</si>
  <si>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</si>
  <si>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</si>
  <si>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</si>
  <si>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</si>
  <si>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</si>
  <si>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</si>
  <si>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</si>
  <si>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</si>
  <si>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</si>
  <si>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</si>
  <si>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</si>
  <si>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</si>
  <si>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</si>
  <si>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</si>
  <si>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</si>
  <si>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</si>
  <si>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</si>
  <si>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</si>
  <si>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</si>
  <si>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</si>
  <si>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</si>
  <si>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</si>
  <si>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</si>
  <si>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</si>
  <si>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</si>
  <si>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</si>
  <si>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</si>
  <si>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</si>
  <si>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</si>
  <si>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</si>
  <si>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</si>
  <si>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</si>
  <si>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</si>
  <si>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</si>
  <si>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</si>
  <si>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</si>
  <si>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</si>
  <si>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</si>
  <si>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</si>
  <si>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</si>
  <si>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</si>
  <si>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</si>
  <si>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</si>
  <si>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</si>
  <si>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</si>
  <si>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</si>
  <si>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</si>
  <si>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</si>
  <si>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</si>
  <si>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</si>
  <si>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</si>
  <si>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</si>
  <si>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</si>
  <si>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</si>
  <si>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</si>
  <si>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</si>
  <si>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</si>
  <si>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</si>
  <si>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</si>
  <si>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</si>
  <si>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</si>
  <si>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</si>
  <si>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</si>
  <si>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</si>
  <si>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</si>
  <si>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</si>
  <si>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</si>
  <si>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</si>
  <si>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</si>
  <si>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</si>
  <si>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</si>
  <si>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</si>
  <si>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</si>
  <si>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</si>
  <si>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</si>
  <si>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</si>
  <si>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</si>
  <si>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</si>
  <si>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</si>
  <si>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</si>
  <si>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</si>
  <si>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</si>
  <si>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</si>
  <si>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</si>
  <si>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</si>
  <si>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</si>
  <si>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</si>
  <si>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</si>
  <si>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</si>
  <si>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</si>
  <si>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</si>
  <si>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</si>
  <si>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</si>
  <si>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</si>
  <si>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</si>
  <si>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</si>
  <si>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</si>
  <si>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</si>
  <si>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</si>
  <si>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</si>
  <si>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</si>
  <si>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</si>
  <si>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</si>
  <si>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</si>
  <si>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</si>
  <si>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</si>
  <si>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</si>
  <si>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</si>
  <si>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</si>
  <si>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</si>
  <si>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</si>
  <si>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</si>
  <si>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</si>
  <si>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</si>
  <si>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</si>
  <si>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</si>
  <si>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</si>
  <si>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</si>
  <si>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</si>
  <si>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</si>
  <si>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</si>
  <si>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</si>
  <si>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</si>
  <si>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</si>
  <si>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</si>
  <si>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</si>
  <si>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</si>
  <si>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</si>
  <si>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</si>
  <si>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</si>
  <si>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</si>
  <si>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</si>
  <si>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</si>
  <si>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</si>
  <si>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</si>
  <si>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</si>
  <si>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</si>
  <si>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</si>
  <si>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</si>
  <si>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</si>
  <si>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</si>
  <si>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</si>
  <si>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</si>
  <si>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</si>
  <si>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</si>
  <si>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</si>
  <si>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</si>
  <si>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</si>
  <si>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</si>
  <si>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</si>
  <si>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</si>
  <si>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</si>
  <si>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</si>
  <si>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</si>
  <si>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</si>
  <si>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</si>
  <si>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</si>
  <si>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</si>
  <si>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</si>
  <si>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</si>
  <si>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</si>
  <si>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</si>
  <si>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</si>
  <si>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</si>
  <si>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</si>
  <si>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</si>
  <si>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</si>
  <si>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</si>
  <si>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</si>
  <si>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</si>
  <si>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</si>
  <si>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</si>
  <si>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</si>
  <si>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</si>
  <si>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</si>
  <si>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</si>
  <si>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</si>
  <si>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</si>
  <si>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</si>
  <si>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</si>
  <si>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</si>
  <si>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</si>
  <si>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</si>
  <si>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</si>
  <si>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</si>
  <si>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</si>
  <si>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</si>
  <si>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</si>
  <si>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</si>
  <si>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</si>
  <si>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</si>
  <si>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</si>
  <si>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</si>
  <si>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</si>
  <si>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</si>
  <si>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</si>
  <si>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</si>
  <si>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</si>
  <si>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</si>
  <si>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</si>
  <si>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</si>
  <si>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</si>
  <si>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</si>
  <si>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</si>
  <si>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</si>
  <si>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</si>
  <si>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</si>
  <si>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</si>
  <si>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</si>
  <si>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</si>
  <si>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</si>
  <si>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</si>
  <si>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</si>
  <si>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</si>
  <si>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</si>
  <si>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</si>
  <si>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</si>
  <si>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</si>
  <si>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</si>
  <si>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</si>
  <si>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</si>
  <si>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</si>
  <si>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</si>
  <si>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</si>
  <si>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</si>
  <si>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</si>
  <si>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</si>
  <si>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</si>
  <si>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</si>
  <si>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</si>
  <si>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</si>
  <si>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</si>
  <si>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</si>
  <si>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</si>
  <si>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</si>
  <si>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</si>
  <si>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</si>
  <si>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</si>
  <si>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</si>
  <si>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</si>
  <si>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</si>
  <si>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</si>
  <si>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</si>
  <si>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</si>
  <si>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</si>
  <si>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</si>
  <si>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</si>
  <si>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</si>
  <si>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</si>
  <si>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</si>
  <si>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</si>
  <si>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</si>
  <si>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</si>
  <si>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</si>
  <si>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</si>
  <si>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</si>
  <si>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</si>
  <si>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</si>
  <si>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</si>
  <si>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</si>
  <si>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</si>
  <si>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</si>
  <si>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</si>
  <si>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</si>
  <si>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</si>
  <si>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</si>
  <si>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</si>
  <si>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</si>
  <si>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</si>
  <si>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</si>
  <si>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</si>
  <si>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</si>
  <si>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</si>
  <si>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</si>
  <si>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</si>
  <si>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</si>
  <si>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</si>
  <si>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</si>
  <si>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</si>
  <si>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</si>
  <si>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</si>
  <si>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</si>
  <si>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</si>
  <si>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</si>
  <si>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</si>
  <si>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</si>
  <si>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</si>
  <si>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</si>
  <si>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</si>
  <si>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</si>
  <si>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</si>
  <si>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</si>
  <si>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</si>
  <si>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</si>
  <si>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</si>
  <si>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</si>
  <si>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</si>
  <si>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</si>
  <si>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</si>
  <si>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</si>
  <si>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</si>
  <si>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</si>
  <si>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</si>
  <si>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</si>
  <si>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</si>
  <si>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</si>
  <si>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</si>
  <si>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</si>
  <si>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</si>
  <si>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</si>
  <si>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</si>
  <si>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</si>
  <si>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</si>
  <si>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</si>
  <si>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</si>
  <si>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</si>
  <si>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</si>
  <si>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</si>
  <si>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</si>
  <si>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</si>
  <si>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</si>
  <si>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</si>
  <si>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</si>
  <si>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</si>
  <si>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</si>
  <si>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</si>
  <si>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</si>
  <si>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</si>
  <si>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</si>
  <si>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</si>
  <si>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</si>
  <si>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</si>
  <si>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</si>
  <si>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</si>
  <si>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</si>
  <si>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</si>
  <si>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</si>
  <si>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</si>
  <si>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</si>
  <si>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</si>
  <si>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</si>
  <si>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</si>
  <si>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</si>
  <si>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</si>
  <si>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</si>
  <si>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</si>
  <si>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</si>
  <si>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</si>
  <si>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</si>
  <si>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</si>
  <si>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</si>
  <si>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</si>
  <si>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</si>
  <si>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</si>
  <si>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</si>
  <si>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</si>
  <si>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</si>
  <si>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</si>
  <si>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</si>
  <si>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</si>
  <si>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</si>
  <si>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</si>
  <si>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</si>
  <si>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</si>
  <si>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</si>
  <si>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</si>
  <si>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</si>
  <si>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</si>
  <si>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</si>
  <si>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</si>
  <si>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</si>
  <si>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</si>
  <si>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</si>
  <si>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</si>
  <si>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</si>
  <si>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</si>
  <si>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</si>
  <si>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</si>
  <si>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</si>
  <si>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</si>
  <si>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</si>
  <si>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</si>
  <si>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</si>
  <si>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</si>
  <si>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</si>
  <si>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</si>
  <si>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</si>
  <si>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</si>
  <si>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</si>
  <si>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</si>
  <si>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</si>
  <si>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</si>
  <si>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</si>
  <si>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</si>
  <si>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</si>
  <si>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</si>
  <si>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</si>
  <si>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</si>
  <si>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</si>
  <si>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</si>
  <si>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Gerardo Cordero Arguedas</t>
  </si>
  <si>
    <t xml:space="preserve">Contador Municipal </t>
  </si>
  <si>
    <t>José Bernardino Rojas Méndez</t>
  </si>
  <si>
    <t>Alcalde Municipal</t>
  </si>
  <si>
    <t>M10</t>
  </si>
  <si>
    <t>Del 01 de enero 2023 al 30 de noviembre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</si>
</sst>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0" fillId="0" borderId="0" xfId="1" applyFont="1" applyBorder="1" applyAlignment="1">
      <alignment wrapText="1"/>
    </xf>
    <xf numFmtId="0" fontId="12" fillId="0" borderId="0" xfId="0" applyFont="1"/>
    <xf numFmtId="0" fontId="14" fillId="0" borderId="0" xfId="1" applyFont="1" applyBorder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wrapText="1"/>
    </xf>
    <xf numFmtId="0" fontId="18" fillId="0" borderId="4" xfId="1" applyFont="1" applyFill="1" applyBorder="1" applyAlignment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14" fillId="0" borderId="4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/>
    </xf>
    <xf numFmtId="4" fontId="14" fillId="0" borderId="0" xfId="1" applyNumberFormat="1" applyFont="1" applyBorder="1"/>
    <xf numFmtId="0" fontId="18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wrapText="1"/>
    </xf>
    <xf numFmtId="0" fontId="14" fillId="0" borderId="4" xfId="1" applyFont="1" applyFill="1" applyBorder="1"/>
    <xf numFmtId="0" fontId="14" fillId="0" borderId="4" xfId="1" applyFont="1" applyFill="1" applyBorder="1" applyAlignment="1"/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 applyProtection="1">
      <alignment horizontal="center"/>
    </xf>
    <xf numFmtId="0" fontId="24" fillId="6" borderId="0" xfId="1" applyFont="1" applyFill="1" applyBorder="1" applyAlignment="1">
      <alignment vertical="center"/>
    </xf>
    <xf numFmtId="0" fontId="25" fillId="6" borderId="0" xfId="1" applyFont="1" applyFill="1" applyBorder="1" applyAlignment="1">
      <alignment vertical="center"/>
    </xf>
    <xf numFmtId="0" fontId="24" fillId="6" borderId="4" xfId="1" applyFont="1" applyFill="1" applyBorder="1" applyAlignment="1" applyProtection="1">
      <alignment horizontal="center" vertical="center"/>
    </xf>
    <xf numFmtId="4" fontId="24" fillId="6" borderId="4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23" fillId="6" borderId="14" xfId="1" applyFont="1" applyFill="1" applyBorder="1"/>
    <xf numFmtId="4" fontId="14" fillId="0" borderId="4" xfId="1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9" fillId="0" borderId="0" xfId="1" applyFont="1" applyFill="1" applyBorder="1" applyAlignment="1">
      <alignment horizontal="left" vertical="center" wrapText="1"/>
    </xf>
    <xf numFmtId="0" fontId="2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2023/0.%20ESTADOS%20FINANCIEROS%20MUNIBA/9.%20EEFF%20SETIEMBRE/Otros%20Estados/15603T32023_ESTADO_DE_FLUJO_DE_EF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/>
      <sheetData sheetId="1"/>
      <sheetData sheetId="2">
        <row r="1">
          <cell r="S1" t="str">
            <v>11000</v>
          </cell>
          <cell r="T1" t="str">
            <v>PODER EJECUTIVO ( MINISTERIOS DE LA REPUBLICA )</v>
          </cell>
        </row>
        <row r="2">
          <cell r="B2" t="str">
            <v>15603</v>
          </cell>
          <cell r="S2" t="str">
            <v>11201</v>
          </cell>
          <cell r="T2" t="str">
            <v>Presidencia de la República</v>
          </cell>
        </row>
        <row r="3">
          <cell r="S3" t="str">
            <v>11202</v>
          </cell>
          <cell r="T3" t="str">
            <v>Ministerio de la Presidencia (MP)</v>
          </cell>
        </row>
        <row r="4">
          <cell r="S4" t="str">
            <v>11203</v>
          </cell>
          <cell r="T4" t="str">
            <v>Ministerio de Gobernación y Policía</v>
          </cell>
        </row>
        <row r="5">
          <cell r="S5" t="str">
            <v>11204</v>
          </cell>
          <cell r="T5" t="str">
            <v>Ministerio de Relaciones Exteriores y Culto (RE)</v>
          </cell>
        </row>
        <row r="6">
          <cell r="S6" t="str">
            <v>11205</v>
          </cell>
          <cell r="T6" t="str">
            <v>Ministerio de Seguridad Pública (MSP)</v>
          </cell>
        </row>
        <row r="7">
          <cell r="S7" t="str">
            <v>11206</v>
          </cell>
          <cell r="T7" t="str">
            <v xml:space="preserve">Ministerio de Hacienda (MHD)  </v>
          </cell>
        </row>
        <row r="8">
          <cell r="S8" t="str">
            <v>11207</v>
          </cell>
          <cell r="T8" t="str">
            <v xml:space="preserve">Ministerio de Agricultura y Ganadería (MAG)  </v>
          </cell>
        </row>
        <row r="9">
          <cell r="S9" t="str">
            <v>11208</v>
          </cell>
          <cell r="T9" t="str">
            <v>Ministerio de Economía, Industria y Comercio (MEIC)</v>
          </cell>
        </row>
        <row r="10">
          <cell r="S10" t="str">
            <v>11209</v>
          </cell>
          <cell r="T10" t="str">
            <v xml:space="preserve">Ministerio de Obras Públicas y Transportes (MOPT) </v>
          </cell>
        </row>
        <row r="11">
          <cell r="S11" t="str">
            <v>11210</v>
          </cell>
          <cell r="T11" t="str">
            <v xml:space="preserve">Ministerio de Educación Pública (MEP) </v>
          </cell>
        </row>
        <row r="12">
          <cell r="S12" t="str">
            <v>11211</v>
          </cell>
          <cell r="T12" t="str">
            <v>Ministerio de Salud</v>
          </cell>
        </row>
        <row r="13">
          <cell r="S13" t="str">
            <v>11212</v>
          </cell>
          <cell r="T13" t="str">
            <v>Ministerio de Trabajo y Seguridad Social (MTSS)</v>
          </cell>
        </row>
        <row r="14">
          <cell r="S14" t="str">
            <v>11213</v>
          </cell>
          <cell r="T14" t="str">
            <v>Ministerio de Cultura, Juventud y Deportes (MCJD)</v>
          </cell>
        </row>
        <row r="15">
          <cell r="S15" t="str">
            <v>11214</v>
          </cell>
          <cell r="T15" t="str">
            <v xml:space="preserve">Ministerio de Justicia y Gracia </v>
          </cell>
        </row>
        <row r="16">
          <cell r="S16" t="str">
            <v>11215</v>
          </cell>
          <cell r="T16" t="str">
            <v>Ministerio de la Vivienda y Asentamientos Humanos (MIVAH)</v>
          </cell>
        </row>
        <row r="17">
          <cell r="S17" t="str">
            <v>11216</v>
          </cell>
          <cell r="T17" t="str">
            <v>Ministerio de Comercio Exterior (COMEX)</v>
          </cell>
        </row>
        <row r="18">
          <cell r="S18" t="str">
            <v>11217</v>
          </cell>
          <cell r="T18" t="str">
            <v>Ministerio de Planificación Nacional y Política Económica   (MIDEPLAN)</v>
          </cell>
        </row>
        <row r="19">
          <cell r="S19" t="str">
            <v>11218</v>
          </cell>
          <cell r="T19" t="str">
            <v>Ministerio de Ciencia y Tecnología (MICIT)</v>
          </cell>
        </row>
        <row r="20">
          <cell r="S20" t="str">
            <v>11219</v>
          </cell>
          <cell r="T20" t="str">
            <v xml:space="preserve">Ministerio de Ambiente, Energía  y Telecomunicaciones (MINAET) </v>
          </cell>
        </row>
        <row r="21">
          <cell r="S21" t="str">
            <v>11230</v>
          </cell>
          <cell r="T21" t="str">
            <v>Servicio de la Deuda Pública</v>
          </cell>
        </row>
        <row r="22">
          <cell r="S22" t="str">
            <v>11231</v>
          </cell>
          <cell r="T22" t="str">
            <v>Regímenes de Pensiones con Cargo al Presupuesto de la  República</v>
          </cell>
        </row>
        <row r="23">
          <cell r="S23" t="str">
            <v>11232</v>
          </cell>
          <cell r="T23" t="str">
            <v>Obras Específicas</v>
          </cell>
        </row>
        <row r="24">
          <cell r="S24" t="str">
            <v>13000</v>
          </cell>
          <cell r="T24" t="str">
            <v xml:space="preserve">OTROS PODERES DE LA REPUBLICA </v>
          </cell>
        </row>
        <row r="25">
          <cell r="S25" t="str">
            <v>13101</v>
          </cell>
          <cell r="T25" t="str">
            <v>Asamblea Legislativa</v>
          </cell>
        </row>
        <row r="26">
          <cell r="S26" t="str">
            <v>13102</v>
          </cell>
          <cell r="T26" t="str">
            <v>Contraloría General de la República (CGR)</v>
          </cell>
        </row>
        <row r="27">
          <cell r="S27" t="str">
            <v>13103</v>
          </cell>
          <cell r="T27" t="str">
            <v>Defensoría de los Habitantes de la República</v>
          </cell>
        </row>
        <row r="28">
          <cell r="S28" t="str">
            <v>13301</v>
          </cell>
          <cell r="T28" t="str">
            <v xml:space="preserve">Poder Judicial </v>
          </cell>
        </row>
        <row r="29">
          <cell r="S29" t="str">
            <v>13401</v>
          </cell>
          <cell r="T29" t="str">
            <v>Tribunal Supremo de Elecciones (TSE)</v>
          </cell>
        </row>
        <row r="30">
          <cell r="S30" t="str">
            <v>12000</v>
          </cell>
          <cell r="T30" t="str">
            <v>ÓRGANOS DESCONCENTRADOS</v>
          </cell>
        </row>
        <row r="31">
          <cell r="S31" t="str">
            <v>12510</v>
          </cell>
          <cell r="T31" t="str">
            <v>Casa de Cultura de Puntarenas</v>
          </cell>
        </row>
        <row r="32">
          <cell r="S32" t="str">
            <v>12530</v>
          </cell>
          <cell r="T32" t="str">
            <v xml:space="preserve">Centro Costarricense de Producción Cinematográfica </v>
          </cell>
        </row>
        <row r="33">
          <cell r="S33" t="str">
            <v>12531</v>
          </cell>
          <cell r="T33" t="str">
            <v>Centro Cultural e Histórico José Figueres Ferrer</v>
          </cell>
        </row>
        <row r="34">
          <cell r="S34" t="str">
            <v>12534</v>
          </cell>
          <cell r="T34" t="str">
            <v>Centro Nacional de la Música</v>
          </cell>
        </row>
        <row r="35">
          <cell r="S35" t="str">
            <v>12550</v>
          </cell>
          <cell r="T35" t="str">
            <v>Comisión de Energía Atómica de Costa Rica (CEA)</v>
          </cell>
        </row>
        <row r="36">
          <cell r="S36" t="str">
            <v>12551</v>
          </cell>
          <cell r="T36" t="str">
            <v>Comisión Nacional de Conmemoraciones Históricas (CNCH)</v>
          </cell>
        </row>
        <row r="37">
          <cell r="S37" t="str">
            <v>12552</v>
          </cell>
          <cell r="T37" t="str">
            <v xml:space="preserve">Comisión Nacional para la Defensa del Idioma </v>
          </cell>
        </row>
        <row r="38">
          <cell r="S38" t="str">
            <v>12553</v>
          </cell>
          <cell r="T38" t="str">
            <v>Comisión Nacional para la Gestión de la Biodiversidad  (CONAGEBIO)</v>
          </cell>
        </row>
        <row r="39">
          <cell r="S39" t="str">
            <v>12554</v>
          </cell>
          <cell r="T39" t="str">
            <v>Comisión Nacional de Prevención de Riesgos y Atención de Emergencias  (CNE)</v>
          </cell>
        </row>
        <row r="40">
          <cell r="S40" t="str">
            <v>12555</v>
          </cell>
          <cell r="T40" t="str">
            <v>Comisión Nacional de Vacunación y Epidemiología</v>
          </cell>
        </row>
        <row r="41">
          <cell r="S41" t="str">
            <v>12556</v>
          </cell>
          <cell r="T41" t="str">
            <v>Comisión de Ordenamiento y Manejo de la Cuenca Alta del  Río Reventazón  (CONCURE)</v>
          </cell>
        </row>
        <row r="42">
          <cell r="S42" t="str">
            <v>12570</v>
          </cell>
          <cell r="T42" t="str">
            <v>Consejo Nacional de Clubes 4-S</v>
          </cell>
        </row>
        <row r="43">
          <cell r="S43" t="str">
            <v>12575</v>
          </cell>
          <cell r="T43" t="str">
            <v>Consejo Nacional de Investigacion en Salud (CONIS )</v>
          </cell>
        </row>
        <row r="44">
          <cell r="S44" t="str">
            <v>12580</v>
          </cell>
          <cell r="T44" t="str">
            <v>Consejo Nacional de Concesiones (CNC)</v>
          </cell>
        </row>
        <row r="45">
          <cell r="S45" t="str">
            <v>12582</v>
          </cell>
          <cell r="T45" t="str">
            <v>Consejo Nacional de la Persona Adulta Mayor (CONAPAM)</v>
          </cell>
        </row>
        <row r="46">
          <cell r="S46" t="str">
            <v>12583</v>
          </cell>
          <cell r="T46" t="str">
            <v>Consejo Nacional de la Política Pública de la Persona Joven (CPJ)</v>
          </cell>
        </row>
        <row r="47">
          <cell r="S47" t="str">
            <v>12584</v>
          </cell>
          <cell r="T47" t="str">
            <v>Consejo Nacional de Vialidad (CONAVI)</v>
          </cell>
        </row>
        <row r="48">
          <cell r="S48" t="str">
            <v>12586</v>
          </cell>
          <cell r="T48" t="str">
            <v>Consejo de Salud Ocupacional (CSO)</v>
          </cell>
        </row>
        <row r="49">
          <cell r="S49" t="str">
            <v>12587</v>
          </cell>
          <cell r="T49" t="str">
            <v>Consejo de Seguridad Vial (COSEVI)</v>
          </cell>
        </row>
        <row r="50">
          <cell r="S50" t="str">
            <v>12588</v>
          </cell>
          <cell r="T50" t="str">
            <v>Consejo Superior de Educación (CSE)</v>
          </cell>
        </row>
        <row r="51">
          <cell r="S51" t="str">
            <v>12589</v>
          </cell>
          <cell r="T51" t="str">
            <v>Consejo Técnico de Asistencia Médico Social (CTAMS)</v>
          </cell>
        </row>
        <row r="52">
          <cell r="S52" t="str">
            <v>12590</v>
          </cell>
          <cell r="T52" t="str">
            <v xml:space="preserve">Consejo Técnico de Aviación Civil (CTAC) </v>
          </cell>
        </row>
        <row r="53">
          <cell r="S53" t="str">
            <v>12591</v>
          </cell>
          <cell r="T53" t="str">
            <v>Consejo de Transporte Público (CTP)</v>
          </cell>
        </row>
        <row r="54">
          <cell r="S54" t="str">
            <v>12630</v>
          </cell>
          <cell r="T54" t="str">
            <v>Dirección Ejecutora de Proyectos de  Mideplan (DEP)</v>
          </cell>
        </row>
        <row r="55">
          <cell r="S55" t="str">
            <v>12631</v>
          </cell>
          <cell r="T55" t="str">
            <v>Dirección de Geología y Minas</v>
          </cell>
        </row>
        <row r="56">
          <cell r="S56" t="str">
            <v>12634</v>
          </cell>
          <cell r="T56" t="str">
            <v>Dirección Nacional Centros Educacion y Nutrición  Centros Infantiles Atención Integral ( CEN CINAI )</v>
          </cell>
        </row>
        <row r="57">
          <cell r="S57" t="str">
            <v>12637</v>
          </cell>
          <cell r="T57" t="str">
            <v>Dirección Nacional de Notariado</v>
          </cell>
        </row>
        <row r="58">
          <cell r="S58" t="str">
            <v>12651</v>
          </cell>
          <cell r="T58" t="str">
            <v>Fideicomiso Proyecto de Crédito y Desarrollo Agrícola Pequeños Productores de la Zona Norte (PPZN)</v>
          </cell>
        </row>
        <row r="59">
          <cell r="S59" t="str">
            <v>12700</v>
          </cell>
          <cell r="T59" t="str">
            <v>Fondo de Desarrollo Social y Asignaciones Familiares (FODESAF)</v>
          </cell>
        </row>
        <row r="60">
          <cell r="S60" t="str">
            <v>12701</v>
          </cell>
          <cell r="T60" t="str">
            <v>Fondo Especial del Servicio Nacional de Guardacostas</v>
          </cell>
        </row>
        <row r="61">
          <cell r="S61" t="str">
            <v>12703</v>
          </cell>
          <cell r="T61" t="str">
            <v xml:space="preserve">Fondo Nacional de Becas  (FONABE) </v>
          </cell>
        </row>
        <row r="62">
          <cell r="S62" t="str">
            <v>12704</v>
          </cell>
          <cell r="T62" t="str">
            <v>Fondo Nacional de Financiamiento Forestal (FONAFIFO)</v>
          </cell>
        </row>
        <row r="63">
          <cell r="S63" t="str">
            <v>12706</v>
          </cell>
          <cell r="T63" t="str">
            <v xml:space="preserve">Fondo de Preinversión de Mideplan  </v>
          </cell>
        </row>
        <row r="64">
          <cell r="S64" t="str">
            <v>12712</v>
          </cell>
          <cell r="T64" t="str">
            <v>Fondo Nacional de Becas  de Solidaridad Social</v>
          </cell>
        </row>
        <row r="65">
          <cell r="S65" t="str">
            <v>12720</v>
          </cell>
          <cell r="T65" t="str">
            <v>Fundación Nacional de Clubes 4 - S (FUNAC)</v>
          </cell>
        </row>
        <row r="66">
          <cell r="S66" t="str">
            <v>12750</v>
          </cell>
          <cell r="T66" t="str">
            <v>Instituto sobre Alcoholismo y Farmacodependencia  (IAFA)</v>
          </cell>
        </row>
        <row r="67">
          <cell r="S67" t="str">
            <v>12751</v>
          </cell>
          <cell r="T67" t="str">
            <v>Instituto Costarricense sobre Drogas  (ICD)</v>
          </cell>
        </row>
        <row r="68">
          <cell r="S68" t="str">
            <v>12752</v>
          </cell>
          <cell r="T68" t="str">
            <v>Instituto Costarricense de Investigación y Enseñanza en Nutrición y Salud  (INCIENSA)</v>
          </cell>
        </row>
        <row r="69">
          <cell r="S69" t="str">
            <v>12753</v>
          </cell>
          <cell r="T69" t="str">
            <v>Instituto Meteorológico Nacional (IMN)</v>
          </cell>
        </row>
        <row r="70">
          <cell r="S70" t="str">
            <v>12755</v>
          </cell>
          <cell r="T70" t="str">
            <v>Instituto Nacional de Innovación y Transferencia en Tecnología agropecuaria (INTA)</v>
          </cell>
        </row>
        <row r="72">
          <cell r="S72" t="str">
            <v>12780</v>
          </cell>
          <cell r="T72" t="str">
            <v>Junta Administrativa del Archivo Nacional (JAAN)</v>
          </cell>
        </row>
        <row r="73">
          <cell r="S73" t="str">
            <v>12781</v>
          </cell>
          <cell r="T73" t="str">
            <v>Junta Administrativa  de la Dirección General de Migración y Extranjería</v>
          </cell>
        </row>
        <row r="74">
          <cell r="S74" t="str">
            <v>12782</v>
          </cell>
          <cell r="T74" t="str">
            <v>Junta Administrativa de la Imprenta Nacional (JAIN)</v>
          </cell>
        </row>
        <row r="75">
          <cell r="S75" t="str">
            <v>12783</v>
          </cell>
          <cell r="T75" t="str">
            <v>Junta Directiva  del Parque Recreativo  Nacional Playas de Manuel Antonio</v>
          </cell>
        </row>
        <row r="76">
          <cell r="S76" t="str">
            <v>12784</v>
          </cell>
          <cell r="T76" t="str">
            <v xml:space="preserve">Junta Administrativa del Registro Nacional  </v>
          </cell>
        </row>
        <row r="77">
          <cell r="S77" t="str">
            <v>12795</v>
          </cell>
          <cell r="T77" t="str">
            <v>Laboratorio Costarricense de Metrología (LACOMET)</v>
          </cell>
        </row>
        <row r="78">
          <cell r="S78" t="str">
            <v>12800</v>
          </cell>
          <cell r="T78" t="str">
            <v>Museo de Arte Costarricense</v>
          </cell>
        </row>
        <row r="79">
          <cell r="S79" t="str">
            <v>12801</v>
          </cell>
          <cell r="T79" t="str">
            <v>Museo de Arte y Diseño Contemporáneo (MADC)</v>
          </cell>
        </row>
        <row r="80">
          <cell r="S80" t="str">
            <v>12802</v>
          </cell>
          <cell r="T80" t="str">
            <v>Museo Histórico Cultural Juan Santamaría</v>
          </cell>
        </row>
        <row r="81">
          <cell r="S81" t="str">
            <v>12804</v>
          </cell>
          <cell r="T81" t="str">
            <v>Museo Nacional de Costa Rica (MNCR)</v>
          </cell>
        </row>
        <row r="82">
          <cell r="S82" t="str">
            <v>12805</v>
          </cell>
          <cell r="T82" t="str">
            <v>Museo Dr. Rafael Ángel Calderón Guardia</v>
          </cell>
        </row>
        <row r="83">
          <cell r="S83" t="str">
            <v>12820</v>
          </cell>
          <cell r="T83" t="str">
            <v>Oficina de Cooperación Internacional de la Salud (OCIS)</v>
          </cell>
        </row>
        <row r="84">
          <cell r="S84" t="str">
            <v>12850</v>
          </cell>
          <cell r="T84" t="str">
            <v xml:space="preserve">Patronato de Construcciones, Instalaciones y Adquisiciones de Bienes  </v>
          </cell>
        </row>
        <row r="85">
          <cell r="S85" t="str">
            <v>12852</v>
          </cell>
          <cell r="T85" t="str">
            <v>Patronato Nacional de Rehabilitación  (PANARE)</v>
          </cell>
        </row>
        <row r="86">
          <cell r="S86" t="str">
            <v>12853</v>
          </cell>
          <cell r="T86" t="str">
            <v>Parque Marino del Pacífico</v>
          </cell>
        </row>
        <row r="87">
          <cell r="S87" t="str">
            <v>12901</v>
          </cell>
          <cell r="T87" t="str">
            <v>Servicio Fitosanitario del Estado</v>
          </cell>
        </row>
        <row r="88">
          <cell r="S88" t="str">
            <v>12902</v>
          </cell>
          <cell r="T88" t="str">
            <v>Servicio Nacional de Salud Animal (SENASA)</v>
          </cell>
        </row>
        <row r="89">
          <cell r="S89" t="str">
            <v>12908</v>
          </cell>
          <cell r="T89" t="str">
            <v xml:space="preserve"> Sistema Nacional de Áreas de Conservación (SINAC) </v>
          </cell>
        </row>
        <row r="90">
          <cell r="S90" t="str">
            <v>12920</v>
          </cell>
          <cell r="T90" t="str">
            <v>Teatro Nacional (TNCR)</v>
          </cell>
        </row>
        <row r="91">
          <cell r="S91" t="str">
            <v>12921</v>
          </cell>
          <cell r="T91" t="str">
            <v>Teatro Popular Mélico Salazar  (TPMS)</v>
          </cell>
        </row>
        <row r="92">
          <cell r="S92" t="str">
            <v>12940</v>
          </cell>
          <cell r="T92" t="str">
            <v>Tribunal Registral Administrativo  (TRA)</v>
          </cell>
        </row>
        <row r="93">
          <cell r="S93" t="str">
            <v>12942</v>
          </cell>
          <cell r="T93" t="str">
            <v>Unidad Coordinadora del Programa de Mejoramiento de la  Calidad de la Educación General Básica (PROMECE)</v>
          </cell>
        </row>
        <row r="94">
          <cell r="S94" t="str">
            <v>12946</v>
          </cell>
          <cell r="T94" t="str">
            <v>Unidad de Coordinación del Proyecto Limón Ciudad Puerto</v>
          </cell>
        </row>
        <row r="95">
          <cell r="S95" t="str">
            <v>12961</v>
          </cell>
          <cell r="T95" t="str">
            <v xml:space="preserve">Unidad Ejecutora Programa Regularización del Catastro y Registro  </v>
          </cell>
        </row>
        <row r="96">
          <cell r="S96" t="str">
            <v>14000</v>
          </cell>
          <cell r="T96" t="str">
            <v>INSTITUCIONES DESCENTRALIZADAS NO EMPRESARIALES</v>
          </cell>
        </row>
        <row r="97">
          <cell r="S97" t="str">
            <v>14110</v>
          </cell>
          <cell r="T97" t="str">
            <v>Autoridad Reguladora de Servicios Públicos (ARESEP)</v>
          </cell>
        </row>
        <row r="98">
          <cell r="S98" t="str">
            <v>14115</v>
          </cell>
          <cell r="T98" t="str">
            <v xml:space="preserve">Benemérito Cuerpo de Bomberos de Costa Rica </v>
          </cell>
        </row>
        <row r="99">
          <cell r="S99" t="str">
            <v>14120</v>
          </cell>
          <cell r="T99" t="str">
            <v>Caja Costarricense de Seguro Social (CCSS)</v>
          </cell>
        </row>
        <row r="100">
          <cell r="S100" t="str">
            <v>14132</v>
          </cell>
          <cell r="T100" t="str">
            <v xml:space="preserve">Colegio Universitario de Cartago (CUC) </v>
          </cell>
        </row>
        <row r="101">
          <cell r="S101" t="str">
            <v>14133</v>
          </cell>
          <cell r="T101" t="str">
            <v xml:space="preserve">Colegio Universitario de Limón (CUNLIMON) </v>
          </cell>
        </row>
        <row r="102">
          <cell r="S102" t="str">
            <v>14150</v>
          </cell>
          <cell r="T102" t="str">
            <v>Comisión Nacional de Asuntos Indígenas (CONAI)</v>
          </cell>
        </row>
        <row r="103">
          <cell r="S103" t="str">
            <v>14161</v>
          </cell>
          <cell r="T103" t="str">
            <v xml:space="preserve">Promotora Costarricense Innovación e Investigación (PROMOTORA) </v>
          </cell>
        </row>
        <row r="104">
          <cell r="S104" t="str">
            <v>14162</v>
          </cell>
          <cell r="T104" t="str">
            <v xml:space="preserve">Consejo Nacional de Rectores (CONARE) </v>
          </cell>
        </row>
        <row r="105">
          <cell r="S105" t="str">
            <v>14163</v>
          </cell>
          <cell r="T105" t="str">
            <v xml:space="preserve">Consejo Nacional de Rehabilitación y Educación Especial  (CNREE) </v>
          </cell>
        </row>
        <row r="106">
          <cell r="S106" t="str">
            <v>14222</v>
          </cell>
          <cell r="T106" t="str">
            <v>Instituto Costarricense del Deporte y la Recreación (ICODER)</v>
          </cell>
        </row>
        <row r="107">
          <cell r="S107" t="str">
            <v>14223</v>
          </cell>
          <cell r="T107" t="str">
            <v xml:space="preserve">Instituto Costarricense de Pesca y Acuicultura  (INCOPESCA)  </v>
          </cell>
        </row>
        <row r="108">
          <cell r="S108" t="str">
            <v>14224</v>
          </cell>
          <cell r="T108" t="str">
            <v xml:space="preserve">Instituto Costarricense de Turismo (ICT) </v>
          </cell>
        </row>
        <row r="109">
          <cell r="S109" t="str">
            <v>14225</v>
          </cell>
          <cell r="T109" t="str">
            <v>Instituto de Desarrollo Rural (INDER)</v>
          </cell>
        </row>
        <row r="110">
          <cell r="S110" t="str">
            <v>14226</v>
          </cell>
          <cell r="T110" t="str">
            <v>Instituto de Fomento y Asesoría Municipal (IFAM)</v>
          </cell>
        </row>
        <row r="111">
          <cell r="S111" t="str">
            <v>14227</v>
          </cell>
          <cell r="T111" t="str">
            <v xml:space="preserve">Instituto Mixto de Ayuda Social (IMAS) </v>
          </cell>
        </row>
        <row r="112">
          <cell r="S112" t="str">
            <v>14228</v>
          </cell>
          <cell r="T112" t="str">
            <v>Instituto Nacional de Aprendizaje (INA)</v>
          </cell>
        </row>
        <row r="113">
          <cell r="S113" t="str">
            <v>14229</v>
          </cell>
          <cell r="T113" t="str">
            <v>Instituto Nacional de Estadística y Censos (INEC)</v>
          </cell>
        </row>
        <row r="114">
          <cell r="S114" t="str">
            <v>14230</v>
          </cell>
          <cell r="T114" t="str">
            <v>Instituto Nacional de las Mujeres (INAMU)</v>
          </cell>
        </row>
        <row r="115">
          <cell r="S115" t="str">
            <v>14231</v>
          </cell>
          <cell r="T115" t="str">
            <v>Instituto Tecnológico de Costa Rica (ITCR)</v>
          </cell>
        </row>
        <row r="116">
          <cell r="S116" t="str">
            <v>14250</v>
          </cell>
          <cell r="T116" t="str">
            <v xml:space="preserve">Juntas Administrativas de colegios  y otras instituciones educativas </v>
          </cell>
        </row>
        <row r="117">
          <cell r="S117" t="str">
            <v>14251</v>
          </cell>
          <cell r="T117" t="str">
            <v>Junta Administrativa Colegio San Luis Gonzaga  (JACSLG)</v>
          </cell>
        </row>
        <row r="118">
          <cell r="S118" t="str">
            <v>14252</v>
          </cell>
          <cell r="T118" t="str">
            <v xml:space="preserve">Junta  de Desarrollo Regional de la Zona Sur de la Provincia de Puntarenas (JUDESUR) </v>
          </cell>
        </row>
        <row r="119">
          <cell r="S119" t="str">
            <v>14253</v>
          </cell>
          <cell r="T119" t="str">
            <v>Juntas de Educacion</v>
          </cell>
        </row>
        <row r="120">
          <cell r="S120" t="str">
            <v>14267</v>
          </cell>
          <cell r="T120" t="str">
            <v xml:space="preserve">Oficina Nacional  de Semillas (ONS) </v>
          </cell>
        </row>
        <row r="121">
          <cell r="S121" t="str">
            <v>14275</v>
          </cell>
          <cell r="T121" t="str">
            <v>Patronato Nacional de Ciegos  (PANACI)</v>
          </cell>
        </row>
        <row r="122">
          <cell r="S122" t="str">
            <v>14290</v>
          </cell>
          <cell r="T122" t="str">
            <v xml:space="preserve">Patronato Nacional de la Infancia (PANI) </v>
          </cell>
        </row>
        <row r="123">
          <cell r="S123" t="str">
            <v>14300</v>
          </cell>
          <cell r="T123" t="str">
            <v>Programa Integral de Mercadeo Agropecuario (PIMA)</v>
          </cell>
        </row>
        <row r="124">
          <cell r="S124" t="str">
            <v>14320</v>
          </cell>
          <cell r="T124" t="str">
            <v>Servicio Nacional de Aguas Subterráneas, Riego y Avenamiento  (SENARA)</v>
          </cell>
        </row>
        <row r="125">
          <cell r="S125" t="str">
            <v>14326</v>
          </cell>
          <cell r="T125" t="str">
            <v xml:space="preserve">Superintendencia de Telecomunicaciones (SUTEL) </v>
          </cell>
        </row>
        <row r="126">
          <cell r="S126" t="str">
            <v>14340</v>
          </cell>
          <cell r="T126" t="str">
            <v xml:space="preserve">Universidad de Costa Rica  (UCR) </v>
          </cell>
        </row>
        <row r="127">
          <cell r="S127" t="str">
            <v>14341</v>
          </cell>
          <cell r="T127" t="str">
            <v>Universidad Estatal a Distancia  (UNED)</v>
          </cell>
        </row>
        <row r="128">
          <cell r="S128" t="str">
            <v>14342</v>
          </cell>
          <cell r="T128" t="str">
            <v>Universidad Nacional  (UNA)</v>
          </cell>
        </row>
        <row r="129">
          <cell r="S129" t="str">
            <v>14353</v>
          </cell>
          <cell r="T129" t="str">
            <v xml:space="preserve">Universidad Técnica Nacional </v>
          </cell>
        </row>
        <row r="130">
          <cell r="S130" t="str">
            <v>14990</v>
          </cell>
          <cell r="T130" t="str">
            <v>Sistema Nacional de Educación Superior (SINAES)</v>
          </cell>
        </row>
        <row r="131">
          <cell r="S131" t="str">
            <v>15000</v>
          </cell>
          <cell r="T131" t="str">
            <v>GOBIERNOS LOCALES</v>
          </cell>
        </row>
        <row r="132">
          <cell r="S132" t="str">
            <v>15101</v>
          </cell>
          <cell r="T132" t="str">
            <v xml:space="preserve">Municipalidad de San José </v>
          </cell>
        </row>
        <row r="133">
          <cell r="S133" t="str">
            <v>15102</v>
          </cell>
          <cell r="T133" t="str">
            <v>Municipalidad de Escazú</v>
          </cell>
        </row>
        <row r="134">
          <cell r="S134" t="str">
            <v>15103</v>
          </cell>
          <cell r="T134" t="str">
            <v>Municipalidad de Desamparados</v>
          </cell>
        </row>
        <row r="135">
          <cell r="S135" t="str">
            <v>15104</v>
          </cell>
          <cell r="T135" t="str">
            <v>Municipalidad de Puriscal</v>
          </cell>
        </row>
        <row r="136">
          <cell r="S136" t="str">
            <v>15105</v>
          </cell>
          <cell r="T136" t="str">
            <v>Municipalidad de Tarrazú</v>
          </cell>
        </row>
        <row r="137">
          <cell r="S137" t="str">
            <v>15106</v>
          </cell>
          <cell r="T137" t="str">
            <v>Municipalidad de Aserrí</v>
          </cell>
        </row>
        <row r="138">
          <cell r="S138" t="str">
            <v>15107</v>
          </cell>
          <cell r="T138" t="str">
            <v>Municipalidad de Mora</v>
          </cell>
        </row>
        <row r="139">
          <cell r="S139" t="str">
            <v>15108</v>
          </cell>
          <cell r="T139" t="str">
            <v>Municipalidad de Goicoechea</v>
          </cell>
        </row>
        <row r="140">
          <cell r="S140" t="str">
            <v>15109</v>
          </cell>
          <cell r="T140" t="str">
            <v>Municipalidad de Santa Ana</v>
          </cell>
        </row>
        <row r="141">
          <cell r="S141" t="str">
            <v>15110</v>
          </cell>
          <cell r="T141" t="str">
            <v>Municipalidad de Alajuelita</v>
          </cell>
        </row>
        <row r="142">
          <cell r="S142" t="str">
            <v>15111</v>
          </cell>
          <cell r="T142" t="str">
            <v>Municipalidad de Vásquez de Coronado</v>
          </cell>
        </row>
        <row r="143">
          <cell r="S143" t="str">
            <v>15112</v>
          </cell>
          <cell r="T143" t="str">
            <v>Municipalidad de Acosta</v>
          </cell>
        </row>
        <row r="144">
          <cell r="S144" t="str">
            <v>15113</v>
          </cell>
          <cell r="T144" t="str">
            <v>Municipalidad de Tibás</v>
          </cell>
        </row>
        <row r="145">
          <cell r="S145" t="str">
            <v>15114</v>
          </cell>
          <cell r="T145" t="str">
            <v>Municipalidad de Moravia</v>
          </cell>
        </row>
        <row r="146">
          <cell r="S146" t="str">
            <v>15115</v>
          </cell>
          <cell r="T146" t="str">
            <v>Municipalidad de Montes de Oca</v>
          </cell>
        </row>
        <row r="147">
          <cell r="S147" t="str">
            <v>15116</v>
          </cell>
          <cell r="T147" t="str">
            <v>Municipalidad de Turrubares</v>
          </cell>
        </row>
        <row r="148">
          <cell r="S148" t="str">
            <v>15117</v>
          </cell>
          <cell r="T148" t="str">
            <v>Municipalidad de Dota</v>
          </cell>
        </row>
        <row r="149">
          <cell r="S149" t="str">
            <v>15118</v>
          </cell>
          <cell r="T149" t="str">
            <v>Municipalidad de Curridabat</v>
          </cell>
        </row>
        <row r="150">
          <cell r="S150" t="str">
            <v>15119</v>
          </cell>
          <cell r="T150" t="str">
            <v>Municipalidad de Pérez Zeledón</v>
          </cell>
        </row>
        <row r="151">
          <cell r="S151" t="str">
            <v>15120</v>
          </cell>
          <cell r="T151" t="str">
            <v>Municipalidad de León Cortés</v>
          </cell>
        </row>
        <row r="152">
          <cell r="S152" t="str">
            <v>15201</v>
          </cell>
          <cell r="T152" t="str">
            <v>Municipalidad de Alajuela</v>
          </cell>
        </row>
        <row r="153">
          <cell r="S153" t="str">
            <v>15202</v>
          </cell>
          <cell r="T153" t="str">
            <v>Municipalidad de San Ramón</v>
          </cell>
        </row>
        <row r="154">
          <cell r="S154" t="str">
            <v>15203</v>
          </cell>
          <cell r="T154" t="str">
            <v>Municipalidad de Grecia</v>
          </cell>
        </row>
        <row r="155">
          <cell r="S155" t="str">
            <v>15204</v>
          </cell>
          <cell r="T155" t="str">
            <v>Municipalidad de San Mateo</v>
          </cell>
        </row>
        <row r="156">
          <cell r="S156" t="str">
            <v>15205</v>
          </cell>
          <cell r="T156" t="str">
            <v>Municipalidad de Atenas</v>
          </cell>
        </row>
        <row r="157">
          <cell r="S157" t="str">
            <v>15206</v>
          </cell>
          <cell r="T157" t="str">
            <v>Municipalidad de Naranjo</v>
          </cell>
        </row>
        <row r="158">
          <cell r="S158" t="str">
            <v>15207</v>
          </cell>
          <cell r="T158" t="str">
            <v>Municipalidad de Palmares</v>
          </cell>
        </row>
        <row r="159">
          <cell r="S159" t="str">
            <v>15208</v>
          </cell>
          <cell r="T159" t="str">
            <v>Municipalidad de Poás</v>
          </cell>
        </row>
        <row r="160">
          <cell r="S160" t="str">
            <v>15209</v>
          </cell>
          <cell r="T160" t="str">
            <v>Municipalidad de Orotina</v>
          </cell>
        </row>
        <row r="161">
          <cell r="S161" t="str">
            <v>15210</v>
          </cell>
          <cell r="T161" t="str">
            <v>Municipalidad de San Carlos</v>
          </cell>
        </row>
        <row r="162">
          <cell r="S162" t="str">
            <v>15211</v>
          </cell>
          <cell r="T162" t="str">
            <v>Municipalidad de Alfaro Ruíz</v>
          </cell>
        </row>
        <row r="163">
          <cell r="S163" t="str">
            <v>15212</v>
          </cell>
          <cell r="T163" t="str">
            <v>Municipalidad de Valverde Vega</v>
          </cell>
        </row>
        <row r="164">
          <cell r="S164" t="str">
            <v>15213</v>
          </cell>
          <cell r="T164" t="str">
            <v>Municipalidad de Upala</v>
          </cell>
        </row>
        <row r="165">
          <cell r="S165" t="str">
            <v>15214</v>
          </cell>
          <cell r="T165" t="str">
            <v>Municipalidad de Los Chiles</v>
          </cell>
        </row>
        <row r="166">
          <cell r="S166" t="str">
            <v>15215</v>
          </cell>
          <cell r="T166" t="str">
            <v>Municipalidad de Guatuso</v>
          </cell>
        </row>
        <row r="168">
          <cell r="S168" t="str">
            <v>15220</v>
          </cell>
          <cell r="T168" t="str">
            <v>Concejo Municipal de Distrito de Peñas Blancas de San Ramón</v>
          </cell>
        </row>
        <row r="169">
          <cell r="S169" t="str">
            <v>15301</v>
          </cell>
          <cell r="T169" t="str">
            <v>Municipalidad de Cartago</v>
          </cell>
        </row>
        <row r="170">
          <cell r="S170" t="str">
            <v>15302</v>
          </cell>
          <cell r="T170" t="str">
            <v>Municipalidad de Paraíso</v>
          </cell>
        </row>
        <row r="171">
          <cell r="S171" t="str">
            <v>15303</v>
          </cell>
          <cell r="T171" t="str">
            <v>Municipalidad de La Unión</v>
          </cell>
        </row>
        <row r="172">
          <cell r="S172" t="str">
            <v>15304</v>
          </cell>
          <cell r="T172" t="str">
            <v>Municipalidad de Jiménez</v>
          </cell>
        </row>
        <row r="173">
          <cell r="S173" t="str">
            <v>15305</v>
          </cell>
          <cell r="T173" t="str">
            <v>Municipalidad de Turrialba</v>
          </cell>
        </row>
        <row r="174">
          <cell r="S174" t="str">
            <v>15306</v>
          </cell>
          <cell r="T174" t="str">
            <v>Municipalidad de Alvarado</v>
          </cell>
        </row>
        <row r="175">
          <cell r="S175" t="str">
            <v>15307</v>
          </cell>
          <cell r="T175" t="str">
            <v>Municipalidad de Oreamuno</v>
          </cell>
        </row>
        <row r="176">
          <cell r="S176" t="str">
            <v>15308</v>
          </cell>
          <cell r="T176" t="str">
            <v>Municipalidad de El Guarco</v>
          </cell>
        </row>
        <row r="177">
          <cell r="S177" t="str">
            <v>15320</v>
          </cell>
          <cell r="T177" t="str">
            <v>Concejo Municipal de Distrito de Cervantes de Alvarado</v>
          </cell>
        </row>
        <row r="178">
          <cell r="S178" t="str">
            <v>15321</v>
          </cell>
          <cell r="T178" t="str">
            <v xml:space="preserve">Concejo Municipal de Distrito de Tucurrique de Jiménez </v>
          </cell>
        </row>
        <row r="179">
          <cell r="S179" t="str">
            <v>15401</v>
          </cell>
          <cell r="T179" t="str">
            <v>Municipalidades de Heredia</v>
          </cell>
        </row>
        <row r="180">
          <cell r="S180" t="str">
            <v>15402</v>
          </cell>
          <cell r="T180" t="str">
            <v>Municipalidades de Barva</v>
          </cell>
        </row>
        <row r="181">
          <cell r="S181" t="str">
            <v>15403</v>
          </cell>
          <cell r="T181" t="str">
            <v>Municipalidad de Santo Domingo</v>
          </cell>
        </row>
        <row r="182">
          <cell r="S182" t="str">
            <v>15404</v>
          </cell>
          <cell r="T182" t="str">
            <v>Municipalidad de Santa Barbara</v>
          </cell>
        </row>
        <row r="183">
          <cell r="S183" t="str">
            <v>15405</v>
          </cell>
          <cell r="T183" t="str">
            <v>Municipalidad de San Rafael</v>
          </cell>
        </row>
        <row r="184">
          <cell r="S184" t="str">
            <v>15406</v>
          </cell>
          <cell r="T184" t="str">
            <v>Municipalidad de San Isidro</v>
          </cell>
        </row>
        <row r="185">
          <cell r="S185" t="str">
            <v>15407</v>
          </cell>
          <cell r="T185" t="str">
            <v>Municipalidad de Belén</v>
          </cell>
        </row>
        <row r="186">
          <cell r="S186" t="str">
            <v>15408</v>
          </cell>
          <cell r="T186" t="str">
            <v>Municipalidad de Flores</v>
          </cell>
        </row>
        <row r="187">
          <cell r="S187" t="str">
            <v>15409</v>
          </cell>
          <cell r="T187" t="str">
            <v>Municipalidad de San Pablo</v>
          </cell>
        </row>
        <row r="188">
          <cell r="S188" t="str">
            <v>15410</v>
          </cell>
          <cell r="T188" t="str">
            <v>Municipalidad de Sarapiquí</v>
          </cell>
        </row>
        <row r="189">
          <cell r="S189" t="str">
            <v>15501</v>
          </cell>
          <cell r="T189" t="str">
            <v>Municipalidad de Liberia</v>
          </cell>
        </row>
        <row r="190">
          <cell r="S190" t="str">
            <v>15502</v>
          </cell>
          <cell r="T190" t="str">
            <v>Municipalidad de Nicoya</v>
          </cell>
        </row>
        <row r="191">
          <cell r="S191" t="str">
            <v>15503</v>
          </cell>
          <cell r="T191" t="str">
            <v>Municipalidad de Santa Cruz</v>
          </cell>
        </row>
        <row r="192">
          <cell r="S192" t="str">
            <v>15504</v>
          </cell>
          <cell r="T192" t="str">
            <v>Municipalidad de Bagases</v>
          </cell>
        </row>
        <row r="193">
          <cell r="S193" t="str">
            <v>15505</v>
          </cell>
          <cell r="T193" t="str">
            <v>Municipalidad de Carrillo</v>
          </cell>
        </row>
        <row r="194">
          <cell r="S194" t="str">
            <v>15506</v>
          </cell>
          <cell r="T194" t="str">
            <v>Municipalidad de Cañas</v>
          </cell>
        </row>
        <row r="195">
          <cell r="S195" t="str">
            <v>15507</v>
          </cell>
          <cell r="T195" t="str">
            <v>Municipalidad de Abangares</v>
          </cell>
        </row>
        <row r="196">
          <cell r="S196" t="str">
            <v>15508</v>
          </cell>
          <cell r="T196" t="str">
            <v>Municipalidad de Tilarán</v>
          </cell>
        </row>
        <row r="197">
          <cell r="S197" t="str">
            <v>15509</v>
          </cell>
          <cell r="T197" t="str">
            <v>Municipalidad de Nandayure</v>
          </cell>
        </row>
        <row r="198">
          <cell r="S198" t="str">
            <v>15510</v>
          </cell>
          <cell r="T198" t="str">
            <v>Municipalidad de La Cruz</v>
          </cell>
        </row>
        <row r="199">
          <cell r="S199" t="str">
            <v>15511</v>
          </cell>
          <cell r="T199" t="str">
            <v>Municipalidad de Hojancha</v>
          </cell>
        </row>
        <row r="200">
          <cell r="S200" t="str">
            <v>15520</v>
          </cell>
          <cell r="T200" t="str">
            <v>Concejo Municipal de Distrito de Colorado de Abangares</v>
          </cell>
        </row>
        <row r="201">
          <cell r="S201" t="str">
            <v>15601</v>
          </cell>
          <cell r="T201" t="str">
            <v>Municipalidad de Puntarenas</v>
          </cell>
        </row>
        <row r="202">
          <cell r="S202" t="str">
            <v>15602</v>
          </cell>
          <cell r="T202" t="str">
            <v>Municipalidad de Esparza</v>
          </cell>
        </row>
        <row r="203">
          <cell r="S203" t="str">
            <v>15603</v>
          </cell>
          <cell r="T203" t="str">
            <v>Municipalidad de Buenos Aires</v>
          </cell>
        </row>
        <row r="204">
          <cell r="S204" t="str">
            <v>15604</v>
          </cell>
          <cell r="T204" t="str">
            <v>Municipalidad de Montes de Oro</v>
          </cell>
        </row>
        <row r="205">
          <cell r="S205" t="str">
            <v>15605</v>
          </cell>
          <cell r="T205" t="str">
            <v>Municipalidad de Osa</v>
          </cell>
        </row>
        <row r="206">
          <cell r="S206" t="str">
            <v>15606</v>
          </cell>
          <cell r="T206" t="str">
            <v>Municipalidad de Aguirre</v>
          </cell>
        </row>
        <row r="207">
          <cell r="S207" t="str">
            <v>15607</v>
          </cell>
          <cell r="T207" t="str">
            <v>Municipalidad de Golfito</v>
          </cell>
        </row>
        <row r="208">
          <cell r="S208" t="str">
            <v>15608</v>
          </cell>
          <cell r="T208" t="str">
            <v>Municipalidad de Coto Brus</v>
          </cell>
        </row>
        <row r="209">
          <cell r="S209" t="str">
            <v>15609</v>
          </cell>
          <cell r="T209" t="str">
            <v>Municipalidad de Parrita</v>
          </cell>
        </row>
        <row r="210">
          <cell r="S210" t="str">
            <v>15610</v>
          </cell>
          <cell r="T210" t="str">
            <v>Municipalidad de Corredores</v>
          </cell>
        </row>
        <row r="211">
          <cell r="S211" t="str">
            <v>15611</v>
          </cell>
          <cell r="T211" t="str">
            <v>Municipalidad de Garabito</v>
          </cell>
        </row>
        <row r="212">
          <cell r="S212" t="str">
            <v>15620</v>
          </cell>
          <cell r="T212" t="str">
            <v>Concejo Municipal de Distrito de Cóbano Puntarenas</v>
          </cell>
        </row>
        <row r="213">
          <cell r="S213" t="str">
            <v>15621</v>
          </cell>
          <cell r="T213" t="str">
            <v>Concejo Municipal de Distrito de Monteverde de Puntarenas</v>
          </cell>
        </row>
        <row r="214">
          <cell r="S214" t="str">
            <v>15622</v>
          </cell>
          <cell r="T214" t="str">
            <v>Concejo Municipal de Distrito de Lepanto de Puntarenas</v>
          </cell>
        </row>
        <row r="215">
          <cell r="S215" t="str">
            <v>15623</v>
          </cell>
          <cell r="T215" t="str">
            <v>Concejo Municipal de Distrito de Paquera de Puntarenas</v>
          </cell>
        </row>
        <row r="216">
          <cell r="S216" t="str">
            <v>15701</v>
          </cell>
          <cell r="T216" t="str">
            <v>Municipalidades de Limón</v>
          </cell>
        </row>
        <row r="217">
          <cell r="S217" t="str">
            <v>15702</v>
          </cell>
          <cell r="T217" t="str">
            <v>Municipalidad de Pococí</v>
          </cell>
        </row>
        <row r="218">
          <cell r="S218" t="str">
            <v>15703</v>
          </cell>
          <cell r="T218" t="str">
            <v>Municipalidad de Siquirres</v>
          </cell>
        </row>
        <row r="219">
          <cell r="S219" t="str">
            <v>15704</v>
          </cell>
          <cell r="T219" t="str">
            <v>Municipalidad de Talamanca</v>
          </cell>
        </row>
        <row r="220">
          <cell r="S220" t="str">
            <v>15705</v>
          </cell>
          <cell r="T220" t="str">
            <v>Municipalidad de Matina</v>
          </cell>
        </row>
        <row r="221">
          <cell r="S221" t="str">
            <v>15706</v>
          </cell>
          <cell r="T221" t="str">
            <v>Municipalidad de Guácimo</v>
          </cell>
        </row>
        <row r="222">
          <cell r="S222" t="str">
            <v>15910</v>
          </cell>
          <cell r="T222" t="str">
            <v>Comités Cantonales de Deportes y Recreación</v>
          </cell>
        </row>
        <row r="223">
          <cell r="S223" t="str">
            <v>15911</v>
          </cell>
          <cell r="T223" t="str">
            <v>Convenio Cooperativo Intermunicipal</v>
          </cell>
        </row>
        <row r="224">
          <cell r="S224" t="str">
            <v>15920</v>
          </cell>
          <cell r="T224" t="str">
            <v>Federación de Gobiernos Locales Costarricenses Fronterizos con Nicaragua</v>
          </cell>
        </row>
        <row r="225">
          <cell r="S225" t="str">
            <v>15921</v>
          </cell>
          <cell r="T225" t="str">
            <v>Federación de Municipalidades de Cantones Productores de Banano (CAPROBA)</v>
          </cell>
        </row>
        <row r="226">
          <cell r="S226" t="str">
            <v>15922</v>
          </cell>
          <cell r="T226" t="str">
            <v>Federación de Municipalidades de  la Provincia de Cartago   (FEMUCARTAGO)</v>
          </cell>
        </row>
        <row r="227">
          <cell r="S227" t="str">
            <v>15924</v>
          </cell>
          <cell r="T227" t="str">
            <v>Federación de Municipalidades y Consejos Municipales de Distrito del Pacífico (FEMUPAC)</v>
          </cell>
        </row>
        <row r="228">
          <cell r="S228" t="str">
            <v>15925</v>
          </cell>
          <cell r="T228" t="str">
            <v>Federación Metropolitana  de Municipalidades de San José   (FEMETRON)</v>
          </cell>
        </row>
        <row r="229">
          <cell r="S229" t="str">
            <v>15926</v>
          </cell>
          <cell r="T229" t="str">
            <v xml:space="preserve">Federación de Consejos Municipales de Distrito </v>
          </cell>
        </row>
        <row r="230">
          <cell r="S230" t="str">
            <v>15927</v>
          </cell>
          <cell r="T230" t="str">
            <v>Federación de Municipalidades de Heredia.</v>
          </cell>
        </row>
        <row r="231">
          <cell r="S231" t="str">
            <v>15928</v>
          </cell>
          <cell r="T231" t="str">
            <v>Federación de Municipalidades de Guanacaste</v>
          </cell>
        </row>
        <row r="232">
          <cell r="S232" t="str">
            <v>15929</v>
          </cell>
          <cell r="T232" t="str">
            <v xml:space="preserve">Federación Occidental de Municipalidades de Alajuela (FEDOMA) </v>
          </cell>
        </row>
        <row r="233">
          <cell r="S233" t="str">
            <v>15930</v>
          </cell>
          <cell r="T233" t="str">
            <v>Federación de Municipalidades de los Santos (FEMUSAN)</v>
          </cell>
        </row>
        <row r="234">
          <cell r="S234" t="str">
            <v>15933</v>
          </cell>
          <cell r="T234" t="str">
            <v>Federación de Municipalidades de la Región Sur de la Provincia de  Puntarenas  (FEDEMSUR)</v>
          </cell>
        </row>
        <row r="235">
          <cell r="S235" t="str">
            <v>15940</v>
          </cell>
          <cell r="T235" t="str">
            <v>Junta Administrativa Cementerios de Goicoechea</v>
          </cell>
        </row>
        <row r="236">
          <cell r="S236" t="str">
            <v>15941</v>
          </cell>
          <cell r="T236" t="str">
            <v xml:space="preserve">Junta Administradora del Cementerio General y Las Rosas de Alajuela </v>
          </cell>
        </row>
        <row r="237">
          <cell r="S237" t="str">
            <v>15944</v>
          </cell>
          <cell r="T237" t="str">
            <v xml:space="preserve">Junta Administrativa de Cementerios de Limón </v>
          </cell>
        </row>
        <row r="238">
          <cell r="S238" t="str">
            <v>15946</v>
          </cell>
          <cell r="T238" t="str">
            <v>Junta de Protección Social de Cartago</v>
          </cell>
        </row>
        <row r="239">
          <cell r="S239" t="str">
            <v>15950</v>
          </cell>
          <cell r="T239" t="str">
            <v>Liga de Municipalidades de Alajuela Occidental</v>
          </cell>
        </row>
        <row r="240">
          <cell r="S240" t="str">
            <v>15980</v>
          </cell>
          <cell r="T240" t="str">
            <v>Unión Nacional de Gobiernos Locales</v>
          </cell>
        </row>
        <row r="241">
          <cell r="S241" t="str">
            <v>16000</v>
          </cell>
          <cell r="T241" t="str">
            <v>EMPRESAS PÚBLICAS NO FINANCIERAS NACIONALES</v>
          </cell>
        </row>
        <row r="242">
          <cell r="S242" t="str">
            <v>16100</v>
          </cell>
          <cell r="T242" t="str">
            <v xml:space="preserve">Compañía Nacional de Fuerza y Luz S.A. (CNFL) </v>
          </cell>
        </row>
        <row r="243">
          <cell r="S243" t="str">
            <v>16101</v>
          </cell>
          <cell r="T243" t="str">
            <v xml:space="preserve">Consejo Nacional de Producción (CNP)  </v>
          </cell>
        </row>
        <row r="244">
          <cell r="S244" t="str">
            <v>16120</v>
          </cell>
          <cell r="T244" t="str">
            <v xml:space="preserve">Correos de Costa Rica S.A. (CORREOS) </v>
          </cell>
        </row>
        <row r="245">
          <cell r="S245" t="str">
            <v>16145</v>
          </cell>
          <cell r="T245" t="str">
            <v>Hospital del Trauma S.A.</v>
          </cell>
        </row>
        <row r="246">
          <cell r="S246" t="str">
            <v>16150</v>
          </cell>
          <cell r="T246" t="str">
            <v>Instituto Costarricense de Acueductos y Alcantarillados (ICAA)</v>
          </cell>
        </row>
        <row r="247">
          <cell r="S247" t="str">
            <v>16151</v>
          </cell>
          <cell r="T247" t="str">
            <v>Instituto Costarricense de Electricidad (ICE)</v>
          </cell>
        </row>
        <row r="248">
          <cell r="S248" t="str">
            <v>16152</v>
          </cell>
          <cell r="T248" t="str">
            <v>Instituto Costarricense de Ferrocarriles (INCOFER)</v>
          </cell>
        </row>
        <row r="249">
          <cell r="S249" t="str">
            <v>16153</v>
          </cell>
          <cell r="T249" t="str">
            <v xml:space="preserve">Instituto Costarricense de Puertos del Pacífico (INCOP) </v>
          </cell>
        </row>
        <row r="250">
          <cell r="S250" t="str">
            <v>16170</v>
          </cell>
          <cell r="T250" t="str">
            <v xml:space="preserve">Junta de Administración Portuaria y de Desarrollo de la Vertiente Atlántica  (JAPDEVA) </v>
          </cell>
        </row>
        <row r="251">
          <cell r="S251" t="str">
            <v>16171</v>
          </cell>
          <cell r="T251" t="str">
            <v xml:space="preserve">Junta de Protección Social (JPS) </v>
          </cell>
        </row>
        <row r="252">
          <cell r="S252" t="str">
            <v>16180</v>
          </cell>
          <cell r="T252" t="str">
            <v>Radiográfica Costarricense S.A. (RACSA)</v>
          </cell>
        </row>
        <row r="253">
          <cell r="S253" t="str">
            <v>16181</v>
          </cell>
          <cell r="T253" t="str">
            <v>Refinadora Costarricense de Petróleo S.A. (RECOPE S.A)</v>
          </cell>
        </row>
        <row r="254">
          <cell r="S254" t="str">
            <v>16190</v>
          </cell>
          <cell r="T254" t="str">
            <v>Sistema Nacional de Radio y Televisión Cultural  S.A (SINART  S.A)</v>
          </cell>
        </row>
        <row r="255">
          <cell r="S255" t="str">
            <v>17000</v>
          </cell>
          <cell r="T255" t="str">
            <v>EMPRESAS PÚBLICAS NO FINANCIERAS MUNICIPALES</v>
          </cell>
        </row>
        <row r="256">
          <cell r="S256" t="str">
            <v>17100</v>
          </cell>
          <cell r="T256" t="str">
            <v xml:space="preserve">Empresa de Servicios Públicos de Heredia S.A. (ESPH) </v>
          </cell>
        </row>
        <row r="257">
          <cell r="S257" t="str">
            <v>17150</v>
          </cell>
          <cell r="T257" t="str">
            <v>Empresa Hidroeléctrica los Negros S.A. (EHLN S.A.)</v>
          </cell>
        </row>
        <row r="258">
          <cell r="S258" t="str">
            <v>17200</v>
          </cell>
          <cell r="T258" t="str">
            <v xml:space="preserve">Junta Administrativa del Servicio Eléctrico de Cartago (JASEC) </v>
          </cell>
        </row>
        <row r="259">
          <cell r="S259" t="str">
            <v>20000</v>
          </cell>
          <cell r="T259" t="str">
            <v>INSTITUCIONES PÚBLICAS FINANCIERAS</v>
          </cell>
        </row>
        <row r="260">
          <cell r="S260" t="str">
            <v>21100</v>
          </cell>
          <cell r="T260" t="str">
            <v>Banco Crédito Agrícola de Cartago (BCAC)</v>
          </cell>
        </row>
        <row r="261">
          <cell r="S261" t="str">
            <v>21101</v>
          </cell>
          <cell r="T261" t="str">
            <v>Banco de Costa Rica (BCR)</v>
          </cell>
        </row>
        <row r="262">
          <cell r="S262" t="str">
            <v>21102</v>
          </cell>
          <cell r="T262" t="str">
            <v>Banco Internacional de Costa Rica  S.A (BICSA)</v>
          </cell>
        </row>
        <row r="263">
          <cell r="S263" t="str">
            <v>21103</v>
          </cell>
          <cell r="T263" t="str">
            <v>Banco Nacional de Costa Rica (BNCR)</v>
          </cell>
        </row>
        <row r="264">
          <cell r="S264" t="str">
            <v>22120</v>
          </cell>
          <cell r="T264" t="str">
            <v xml:space="preserve">Almacén Fiscal  Agrícola de Cartago S.A. </v>
          </cell>
        </row>
        <row r="265">
          <cell r="S265" t="str">
            <v>22121</v>
          </cell>
          <cell r="T265" t="str">
            <v xml:space="preserve">Bancrédito Agencia de Seguros S.A. </v>
          </cell>
        </row>
        <row r="266">
          <cell r="S266" t="str">
            <v>22122</v>
          </cell>
          <cell r="T266" t="str">
            <v>Banco Crédito Agrícola de Cartago-Puesto de Bolsa S.A.</v>
          </cell>
        </row>
        <row r="267">
          <cell r="S267" t="str">
            <v>22123</v>
          </cell>
          <cell r="T267" t="str">
            <v>Banco Crédito Agrícola de Cartago-Sociedad Administradora Fondos Inversión S.A.</v>
          </cell>
        </row>
        <row r="268">
          <cell r="S268" t="str">
            <v>22124</v>
          </cell>
          <cell r="T268" t="str">
            <v>BCR – Pensión Operadora de Planes de  Pensiones Complementarias S.A.</v>
          </cell>
        </row>
        <row r="269">
          <cell r="S269" t="str">
            <v>22125</v>
          </cell>
          <cell r="T269" t="str">
            <v>BCR-Sociedad Administradora de Fondos de Inversión S.A.</v>
          </cell>
        </row>
        <row r="270">
          <cell r="S270" t="str">
            <v>22126</v>
          </cell>
          <cell r="T270" t="str">
            <v>BCR Valores S.A.</v>
          </cell>
        </row>
        <row r="271">
          <cell r="S271" t="str">
            <v>22128</v>
          </cell>
          <cell r="T271" t="str">
            <v>BN -Sociedad Administradora de Fondos de Inversión S.A.</v>
          </cell>
        </row>
        <row r="272">
          <cell r="S272" t="str">
            <v>22129</v>
          </cell>
          <cell r="T272" t="str">
            <v>BN -Valores Puesto de Bolsa S.A.</v>
          </cell>
        </row>
        <row r="273">
          <cell r="S273" t="str">
            <v>22130</v>
          </cell>
          <cell r="T273" t="str">
            <v>BN -Vital Operadora de Planes de Pensiones Complementarias S.A.</v>
          </cell>
        </row>
        <row r="274">
          <cell r="S274" t="str">
            <v>22131</v>
          </cell>
          <cell r="T274" t="str">
            <v>BN - Procesadora de Medios de Pago S.A.</v>
          </cell>
        </row>
        <row r="275">
          <cell r="S275" t="str">
            <v>22136</v>
          </cell>
          <cell r="T275" t="str">
            <v>BCR Corredora de Seguros, S.A</v>
          </cell>
        </row>
        <row r="276">
          <cell r="S276" t="str">
            <v>22150</v>
          </cell>
          <cell r="T276" t="str">
            <v>Comisión Nacional de Préstamos para la Educación (CONAPE)</v>
          </cell>
        </row>
        <row r="277">
          <cell r="S277" t="str">
            <v>22160</v>
          </cell>
          <cell r="T277" t="str">
            <v xml:space="preserve">Depósito Agrícola de Cartago S.A. </v>
          </cell>
        </row>
        <row r="278">
          <cell r="S278" t="str">
            <v>22165</v>
          </cell>
          <cell r="T278" t="str">
            <v>Fondo de Desarrollo de la Provincia de Limón  (FODELI)</v>
          </cell>
        </row>
        <row r="279">
          <cell r="S279" t="str">
            <v>22190</v>
          </cell>
          <cell r="T279" t="str">
            <v>Instituto Nacional de Fomento Cooperativo (INFOCOOP)</v>
          </cell>
        </row>
        <row r="280">
          <cell r="S280" t="str">
            <v>22191</v>
          </cell>
          <cell r="T280" t="str">
            <v>Instituto Nacional de Seguros (INS)</v>
          </cell>
        </row>
        <row r="281">
          <cell r="S281" t="str">
            <v>22192</v>
          </cell>
          <cell r="T281" t="str">
            <v>INS-Pensiones Operadora de Pensiones Complementarias S.A</v>
          </cell>
        </row>
        <row r="282">
          <cell r="S282" t="str">
            <v>22193</v>
          </cell>
          <cell r="T282" t="str">
            <v>INS Valores Puesto de Bolsa S.A.</v>
          </cell>
        </row>
        <row r="283">
          <cell r="S283" t="str">
            <v>22194</v>
          </cell>
          <cell r="T283" t="str">
            <v>Instituto Nacional de Vivienda y Urbanismo (INVU)</v>
          </cell>
        </row>
        <row r="284">
          <cell r="S284" t="str">
            <v>22195</v>
          </cell>
          <cell r="T284" t="str">
            <v xml:space="preserve">INS Inversiones Sociedad Administradora de Fondos de Inversión S.A. (SAFI) </v>
          </cell>
        </row>
        <row r="285">
          <cell r="S285" t="str">
            <v>22198</v>
          </cell>
          <cell r="T285" t="str">
            <v>INS Internacional S.A.</v>
          </cell>
        </row>
        <row r="286">
          <cell r="S286" t="str">
            <v>22205</v>
          </cell>
          <cell r="T286" t="str">
            <v>INS Intermediario de Seguros S.A.</v>
          </cell>
        </row>
        <row r="287">
          <cell r="S287" t="str">
            <v>22208</v>
          </cell>
          <cell r="T287" t="str">
            <v>INSurance Servicios S.A.</v>
          </cell>
        </row>
        <row r="288">
          <cell r="S288" t="str">
            <v>22211</v>
          </cell>
          <cell r="T288" t="str">
            <v>INS – VIDA S.A.</v>
          </cell>
        </row>
        <row r="289">
          <cell r="S289" t="str">
            <v>22230</v>
          </cell>
          <cell r="T289" t="str">
            <v xml:space="preserve">Operadora de Pensiones Complementarias y de Capitalización Laboral de la  C.C.S.S. S.A </v>
          </cell>
        </row>
        <row r="290">
          <cell r="S290" t="str">
            <v>22231</v>
          </cell>
          <cell r="T290" t="str">
            <v xml:space="preserve">Operadora de Planes Pensiones Complementarias Banco  Popular Desarrollo Comunal S.A </v>
          </cell>
        </row>
        <row r="291">
          <cell r="S291" t="str">
            <v>22239</v>
          </cell>
          <cell r="T291" t="str">
            <v>Popular Sociedad Agencia de Seguros S.A</v>
          </cell>
        </row>
        <row r="292">
          <cell r="S292" t="str">
            <v>22240</v>
          </cell>
          <cell r="T292" t="str">
            <v>Popular Sociedad de Fondos de Inversión S.A</v>
          </cell>
        </row>
        <row r="293">
          <cell r="S293" t="str">
            <v>22241</v>
          </cell>
          <cell r="T293" t="str">
            <v>Popular Valores Puesto de Bolsa S.A</v>
          </cell>
        </row>
        <row r="294">
          <cell r="S294" t="str">
            <v>23100</v>
          </cell>
          <cell r="T294" t="str">
            <v>Banco Central de Costa Rica (BCCR)</v>
          </cell>
        </row>
        <row r="295">
          <cell r="S295" t="str">
            <v>23150</v>
          </cell>
          <cell r="T295" t="str">
            <v>Consejo Nacional de Supervisión del Sistema Financiero (CONASSIF)</v>
          </cell>
        </row>
        <row r="296">
          <cell r="S296" t="str">
            <v>23155</v>
          </cell>
          <cell r="T296" t="str">
            <v xml:space="preserve">Consejo Rector del Sistema de Banca para el Desarrollo </v>
          </cell>
        </row>
        <row r="297">
          <cell r="S297" t="str">
            <v>23200</v>
          </cell>
          <cell r="T297" t="str">
            <v>Superintendencia General de Entidades Financieras (SUGEF)</v>
          </cell>
        </row>
        <row r="298">
          <cell r="S298" t="str">
            <v>23201</v>
          </cell>
          <cell r="T298" t="str">
            <v>Superintendencia General de Valores (SUGEVAL)</v>
          </cell>
        </row>
        <row r="299">
          <cell r="S299" t="str">
            <v>23202</v>
          </cell>
          <cell r="T299" t="str">
            <v>Superintendencia General de Pensiones (SUPEN)</v>
          </cell>
        </row>
        <row r="300">
          <cell r="S300" t="str">
            <v>23208</v>
          </cell>
          <cell r="T300" t="str">
            <v>Superintendencia General de Seguros (SUGESE)</v>
          </cell>
        </row>
        <row r="301">
          <cell r="S301" t="str">
            <v>31000</v>
          </cell>
          <cell r="T301" t="str">
            <v>ENTES PUBLICOS ESTATALES</v>
          </cell>
        </row>
        <row r="302">
          <cell r="S302" t="str">
            <v>31100</v>
          </cell>
          <cell r="T302" t="str">
            <v xml:space="preserve">Academia Nacional de Ciencias   </v>
          </cell>
        </row>
        <row r="303">
          <cell r="S303" t="str">
            <v>31121</v>
          </cell>
          <cell r="T303" t="str">
            <v xml:space="preserve">Casa Hogar de la Tía Tere </v>
          </cell>
        </row>
        <row r="304">
          <cell r="S304" t="str">
            <v>32130</v>
          </cell>
          <cell r="T304" t="str">
            <v xml:space="preserve">Colegios Profesionales </v>
          </cell>
        </row>
        <row r="305">
          <cell r="S305" t="str">
            <v>31160</v>
          </cell>
          <cell r="T305" t="str">
            <v>Consejo Nacional de cooperativas ( CONACOOP)</v>
          </cell>
        </row>
        <row r="306">
          <cell r="S306" t="str">
            <v>31180</v>
          </cell>
          <cell r="T306" t="str">
            <v xml:space="preserve">Corporación  Arrocera Nacional  (CONARROZ)  </v>
          </cell>
        </row>
        <row r="307">
          <cell r="S307" t="str">
            <v>31182</v>
          </cell>
          <cell r="T307" t="str">
            <v xml:space="preserve">Corporación Ganadera  </v>
          </cell>
        </row>
        <row r="308">
          <cell r="S308" t="str">
            <v>31185</v>
          </cell>
          <cell r="T308" t="str">
            <v xml:space="preserve">Corporacion Hortícola Nacional ( CHN )  </v>
          </cell>
        </row>
        <row r="309">
          <cell r="S309" t="str">
            <v>31200</v>
          </cell>
          <cell r="T309" t="str">
            <v xml:space="preserve">Ente Costarricense de Acreditación </v>
          </cell>
        </row>
        <row r="310">
          <cell r="S310" t="str">
            <v>31211</v>
          </cell>
          <cell r="T310" t="str">
            <v xml:space="preserve">Fondo Nacional de Estabilización Cafetalera (FONECAFE)  </v>
          </cell>
        </row>
        <row r="311">
          <cell r="S311" t="str">
            <v>31215</v>
          </cell>
          <cell r="T311" t="str">
            <v xml:space="preserve">Fondo de Apoyo para Educación Superior y Técnica del  Puntarenense  </v>
          </cell>
        </row>
        <row r="312">
          <cell r="S312" t="str">
            <v>31220</v>
          </cell>
          <cell r="T312" t="str">
            <v xml:space="preserve">Instituto del Café de Costa Rica (ICAFE)   </v>
          </cell>
        </row>
        <row r="313">
          <cell r="S313" t="str">
            <v>31254</v>
          </cell>
          <cell r="T313" t="str">
            <v xml:space="preserve">Junta de Pensiones y Jubilaciones del Magisterio Nacional  (JUPEMA)   </v>
          </cell>
        </row>
        <row r="314">
          <cell r="S314" t="str">
            <v>31260</v>
          </cell>
          <cell r="T314" t="str">
            <v xml:space="preserve">Liga Agrícola Industrial de la Caña (LAICA)  </v>
          </cell>
        </row>
        <row r="315">
          <cell r="S315" t="str">
            <v>31270</v>
          </cell>
          <cell r="T315" t="str">
            <v xml:space="preserve">Oficina Nacional Forestal  (ONAFO)  </v>
          </cell>
        </row>
        <row r="316">
          <cell r="S316" t="str">
            <v>31301</v>
          </cell>
          <cell r="T316" t="str">
            <v xml:space="preserve">Promotora de Comercio Exterior (PROCOMER)  </v>
          </cell>
        </row>
        <row r="317">
          <cell r="S317" t="str">
            <v>31114</v>
          </cell>
          <cell r="T317" t="str">
            <v xml:space="preserve">Corporación Bananera Nacional S.A  (CORBANA) </v>
          </cell>
        </row>
        <row r="318">
          <cell r="S318" t="str">
            <v>31130</v>
          </cell>
          <cell r="T318" t="str">
            <v xml:space="preserve">Editorial Costa Rica (ECR)  </v>
          </cell>
        </row>
        <row r="319">
          <cell r="S319" t="str">
            <v>31104</v>
          </cell>
          <cell r="T319" t="str">
            <v xml:space="preserve">Banco Popular y de Desarrollo Comunal (BPDC)  </v>
          </cell>
        </row>
        <row r="320">
          <cell r="S320" t="str">
            <v>31127</v>
          </cell>
          <cell r="T320" t="str">
            <v xml:space="preserve">Banco Hipotecario de la Vivienda (BANHVI)  </v>
          </cell>
        </row>
        <row r="321">
          <cell r="S321" t="str">
            <v>12505</v>
          </cell>
          <cell r="T321" t="str">
            <v>Agencia de proteccion de datos de los habitantes</v>
          </cell>
        </row>
        <row r="322">
          <cell r="S322" t="str">
            <v>12581</v>
          </cell>
          <cell r="T322" t="str">
            <v>Consejo Nacional de Personas con Discapacidad ( CONAPDIS)</v>
          </cell>
        </row>
        <row r="323">
          <cell r="S323" t="str">
            <v>14296</v>
          </cell>
          <cell r="T323" t="str">
            <v>Patronato Nacional de Rehabilitacion ( PANARE)</v>
          </cell>
        </row>
        <row r="324">
          <cell r="S324"/>
          <cell r="T324"/>
        </row>
        <row r="325">
          <cell r="S325"/>
          <cell r="T325"/>
        </row>
        <row r="326">
          <cell r="S326"/>
          <cell r="T326"/>
        </row>
        <row r="327">
          <cell r="S327"/>
          <cell r="T327"/>
        </row>
        <row r="328">
          <cell r="S328"/>
          <cell r="T328"/>
        </row>
        <row r="329">
          <cell r="S329"/>
          <cell r="T329"/>
        </row>
        <row r="330">
          <cell r="S330"/>
          <cell r="T330"/>
        </row>
        <row r="331">
          <cell r="S331"/>
          <cell r="T331"/>
        </row>
        <row r="332">
          <cell r="S332"/>
          <cell r="T332"/>
        </row>
        <row r="333">
          <cell r="S333"/>
          <cell r="T333"/>
        </row>
        <row r="334">
          <cell r="S334"/>
          <cell r="T334"/>
        </row>
        <row r="335">
          <cell r="S335"/>
          <cell r="T335"/>
        </row>
        <row r="336">
          <cell r="S336"/>
          <cell r="T336"/>
        </row>
        <row r="337">
          <cell r="S337"/>
          <cell r="T337"/>
        </row>
        <row r="338">
          <cell r="S338"/>
          <cell r="T338"/>
        </row>
        <row r="339">
          <cell r="S339"/>
          <cell r="T339"/>
        </row>
        <row r="340">
          <cell r="S340"/>
          <cell r="T340"/>
        </row>
        <row r="341">
          <cell r="S341"/>
          <cell r="T341"/>
        </row>
        <row r="342">
          <cell r="S342"/>
          <cell r="T342"/>
        </row>
        <row r="343">
          <cell r="S343"/>
          <cell r="T343"/>
        </row>
        <row r="344">
          <cell r="S344"/>
          <cell r="T344"/>
        </row>
        <row r="345">
          <cell r="S345"/>
          <cell r="T345"/>
        </row>
        <row r="346">
          <cell r="S346"/>
          <cell r="T346"/>
        </row>
        <row r="347">
          <cell r="S347"/>
          <cell r="T347"/>
        </row>
        <row r="348">
          <cell r="S348"/>
          <cell r="T348"/>
        </row>
        <row r="349">
          <cell r="S349"/>
          <cell r="T349"/>
        </row>
        <row r="350">
          <cell r="S350"/>
          <cell r="T350"/>
        </row>
        <row r="351">
          <cell r="S351"/>
          <cell r="T351"/>
        </row>
        <row r="352">
          <cell r="S352"/>
          <cell r="T352"/>
        </row>
        <row r="353">
          <cell r="S353"/>
          <cell r="T353"/>
        </row>
        <row r="354">
          <cell r="S354"/>
          <cell r="T354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showGridLines="0" tabSelected="1" topLeftCell="A7" workbookViewId="0">
      <selection activeCell="B20" sqref="B20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67"/>
    <col min="4" max="4" width="21" style="39" bestFit="1" customWidth="1"/>
    <col min="5" max="5" width="23.710937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7109375" style="39" customWidth="1"/>
    <col min="28" max="28" width="17.5703125" style="39" customWidth="1"/>
    <col min="29" max="29" width="22.28515625" style="39" customWidth="1"/>
    <col min="30" max="16384" width="11.42578125" style="39"/>
  </cols>
  <sheetData>
    <row r="1" spans="1:30" ht="18" customHeight="1" x14ac:dyDescent="0.3">
      <c r="A1" s="110" t="str">
        <f>Data!V1</f>
        <v>Municipalidad de Buenos Aires</v>
      </c>
      <c r="B1" s="110"/>
      <c r="C1" s="110"/>
      <c r="D1" s="110"/>
      <c r="E1" s="110"/>
      <c r="P1" s="40"/>
      <c r="Q1" s="40"/>
      <c r="AB1" s="40" t="s">
        <v>110</v>
      </c>
      <c r="AC1" s="40" t="s">
        <v>112</v>
      </c>
      <c r="AD1" s="40" t="s">
        <v>111</v>
      </c>
    </row>
    <row r="2" spans="1:30" ht="18.75" x14ac:dyDescent="0.3">
      <c r="A2" s="111" t="s">
        <v>0</v>
      </c>
      <c r="B2" s="111"/>
      <c r="C2" s="111"/>
      <c r="D2" s="111"/>
      <c r="E2" s="111"/>
      <c r="AA2" s="40" t="str">
        <f ca="1">MID(MID(CELL("nombrearchivo"),FIND("[",CELL("nombrearchivo"))+1, FIND("]",CELL("nombrearchivo"))-FIND("[",CELL("nombrearchivo"))-1), 1, 10)</f>
        <v>Resumen Ga</v>
      </c>
      <c r="AB2" s="40" t="str">
        <f ca="1">MID(AA2,1,4)</f>
        <v>Resu</v>
      </c>
      <c r="AC2" s="40" t="str">
        <f ca="1">MID(AA2,5,2)</f>
        <v>me</v>
      </c>
      <c r="AD2" s="40" t="str">
        <f ca="1">MID(AA2,7,4)</f>
        <v>n Ga</v>
      </c>
    </row>
    <row r="3" spans="1:30" ht="18.75" x14ac:dyDescent="0.3">
      <c r="A3" s="111" t="s">
        <v>797</v>
      </c>
      <c r="B3" s="111"/>
      <c r="C3" s="111"/>
      <c r="D3" s="111"/>
      <c r="E3" s="111"/>
    </row>
    <row r="4" spans="1:30" ht="18.75" customHeight="1" x14ac:dyDescent="0.3">
      <c r="A4" s="113" t="s">
        <v>770</v>
      </c>
      <c r="B4" s="113"/>
      <c r="C4" s="113"/>
      <c r="D4" s="113"/>
      <c r="E4" s="113"/>
      <c r="M4" s="41"/>
    </row>
    <row r="5" spans="1:30" ht="18.75" customHeight="1" x14ac:dyDescent="0.3">
      <c r="A5" s="108" t="str">
        <f>+Data!V1</f>
        <v>Municipalidad de Buenos Aires</v>
      </c>
      <c r="B5" s="89" t="s">
        <v>777</v>
      </c>
      <c r="C5" s="68" t="s">
        <v>7</v>
      </c>
      <c r="D5" s="68" t="e">
        <f ca="1">"Ejercicio " &amp; Data!C2</f>
        <v>#VALUE!</v>
      </c>
      <c r="E5" s="68" t="e">
        <f ca="1">"Ejercicio " &amp; Data!C2-1</f>
        <v>#VALUE!</v>
      </c>
    </row>
    <row r="6" spans="1:30" s="71" customFormat="1" ht="23.25" customHeight="1" x14ac:dyDescent="0.25">
      <c r="A6" s="69" t="s">
        <v>10</v>
      </c>
      <c r="B6" s="70"/>
      <c r="C6" s="90"/>
      <c r="D6" s="91"/>
      <c r="E6" s="92"/>
    </row>
    <row r="7" spans="1:30" x14ac:dyDescent="0.3">
      <c r="A7" s="43" t="s">
        <v>13</v>
      </c>
      <c r="B7" s="44"/>
      <c r="C7" s="72">
        <v>77</v>
      </c>
      <c r="D7" s="73">
        <f>SUM(D8:D15)</f>
        <v>4865527.9805799993</v>
      </c>
      <c r="E7" s="73">
        <f>SUM(E8:E15)</f>
        <v>4445962.91053</v>
      </c>
    </row>
    <row r="8" spans="1:30" x14ac:dyDescent="0.3">
      <c r="A8" s="81"/>
      <c r="B8" s="66" t="s">
        <v>16</v>
      </c>
      <c r="C8" s="46"/>
      <c r="D8" s="47">
        <v>1155484.98226</v>
      </c>
      <c r="E8" s="109">
        <v>846931.83122999989</v>
      </c>
    </row>
    <row r="9" spans="1:30" x14ac:dyDescent="0.3">
      <c r="A9" s="82"/>
      <c r="B9" s="66" t="s">
        <v>18</v>
      </c>
      <c r="C9" s="46"/>
      <c r="D9" s="47">
        <v>0</v>
      </c>
      <c r="E9" s="109">
        <v>0</v>
      </c>
    </row>
    <row r="10" spans="1:30" x14ac:dyDescent="0.3">
      <c r="A10" s="82"/>
      <c r="B10" s="76" t="s">
        <v>20</v>
      </c>
      <c r="C10" s="48"/>
      <c r="D10" s="47">
        <v>0</v>
      </c>
      <c r="E10" s="109">
        <v>0</v>
      </c>
    </row>
    <row r="11" spans="1:30" x14ac:dyDescent="0.3">
      <c r="A11" s="83"/>
      <c r="B11" s="77" t="s">
        <v>22</v>
      </c>
      <c r="C11" s="49"/>
      <c r="D11" s="47">
        <v>372428.91798999999</v>
      </c>
      <c r="E11" s="109">
        <v>325483.13806999999</v>
      </c>
    </row>
    <row r="12" spans="1:30" x14ac:dyDescent="0.3">
      <c r="A12" s="84"/>
      <c r="B12" s="77" t="s">
        <v>24</v>
      </c>
      <c r="C12" s="49"/>
      <c r="D12" s="47">
        <v>64996.544279999995</v>
      </c>
      <c r="E12" s="109">
        <v>69778.335859999992</v>
      </c>
    </row>
    <row r="13" spans="1:30" x14ac:dyDescent="0.3">
      <c r="A13" s="84"/>
      <c r="B13" s="78" t="s">
        <v>27</v>
      </c>
      <c r="C13" s="49"/>
      <c r="D13" s="47">
        <v>3181656.7572599999</v>
      </c>
      <c r="E13" s="109">
        <v>3184131.2995699998</v>
      </c>
    </row>
    <row r="14" spans="1:30" x14ac:dyDescent="0.3">
      <c r="A14" s="84"/>
      <c r="B14" s="78" t="s">
        <v>29</v>
      </c>
      <c r="C14" s="49"/>
      <c r="D14" s="47">
        <v>0</v>
      </c>
      <c r="E14" s="109">
        <v>0</v>
      </c>
    </row>
    <row r="15" spans="1:30" x14ac:dyDescent="0.3">
      <c r="A15" s="85"/>
      <c r="B15" s="78" t="s">
        <v>31</v>
      </c>
      <c r="C15" s="49"/>
      <c r="D15" s="47">
        <v>90960.778790000055</v>
      </c>
      <c r="E15" s="109">
        <v>19638.305799999987</v>
      </c>
    </row>
    <row r="16" spans="1:30" x14ac:dyDescent="0.3">
      <c r="A16" s="43" t="s">
        <v>34</v>
      </c>
      <c r="B16" s="44"/>
      <c r="C16" s="72">
        <v>78</v>
      </c>
      <c r="D16" s="73">
        <f>SUM(D17:D21)</f>
        <v>5045000.6944799954</v>
      </c>
      <c r="E16" s="73">
        <f>SUM(E17:E21)</f>
        <v>4014554.2378400038</v>
      </c>
    </row>
    <row r="17" spans="1:5" x14ac:dyDescent="0.3">
      <c r="A17" s="86"/>
      <c r="B17" s="77" t="s">
        <v>37</v>
      </c>
      <c r="C17" s="49"/>
      <c r="D17" s="47">
        <v>1056627.9460700001</v>
      </c>
      <c r="E17" s="109">
        <v>923439.33984999987</v>
      </c>
    </row>
    <row r="18" spans="1:5" x14ac:dyDescent="0.3">
      <c r="A18" s="87"/>
      <c r="B18" s="77" t="s">
        <v>39</v>
      </c>
      <c r="C18" s="49"/>
      <c r="D18" s="47">
        <v>3613082.9463300002</v>
      </c>
      <c r="E18" s="109">
        <v>2778119.0640500002</v>
      </c>
    </row>
    <row r="19" spans="1:5" x14ac:dyDescent="0.3">
      <c r="A19" s="87"/>
      <c r="B19" s="77" t="s">
        <v>41</v>
      </c>
      <c r="C19" s="52"/>
      <c r="D19" s="47">
        <v>28488.162060000002</v>
      </c>
      <c r="E19" s="109">
        <v>75029.732739999978</v>
      </c>
    </row>
    <row r="20" spans="1:5" x14ac:dyDescent="0.3">
      <c r="A20" s="87"/>
      <c r="B20" s="77" t="s">
        <v>44</v>
      </c>
      <c r="C20" s="52"/>
      <c r="D20" s="47">
        <v>130679.2533</v>
      </c>
      <c r="E20" s="109">
        <v>201137.67982000002</v>
      </c>
    </row>
    <row r="21" spans="1:5" x14ac:dyDescent="0.3">
      <c r="A21" s="88"/>
      <c r="B21" s="78" t="s">
        <v>46</v>
      </c>
      <c r="C21" s="52"/>
      <c r="D21" s="47">
        <v>216122.38671999497</v>
      </c>
      <c r="E21" s="109">
        <v>36828.4213800035</v>
      </c>
    </row>
    <row r="22" spans="1:5" x14ac:dyDescent="0.3">
      <c r="A22" s="79" t="s">
        <v>48</v>
      </c>
      <c r="B22" s="80"/>
      <c r="C22" s="74"/>
      <c r="D22" s="75">
        <f>+D7-D16</f>
        <v>-179472.71389999613</v>
      </c>
      <c r="E22" s="75">
        <f>+E7-E16</f>
        <v>431408.67268999619</v>
      </c>
    </row>
    <row r="23" spans="1:5" x14ac:dyDescent="0.3">
      <c r="A23" s="53"/>
      <c r="B23" s="54"/>
      <c r="C23" s="55"/>
      <c r="D23" s="56"/>
      <c r="E23" s="56"/>
    </row>
    <row r="24" spans="1:5" s="71" customFormat="1" ht="23.25" customHeight="1" x14ac:dyDescent="0.25">
      <c r="A24" s="69" t="s">
        <v>51</v>
      </c>
      <c r="B24" s="70"/>
      <c r="C24" s="93"/>
      <c r="D24" s="94"/>
      <c r="E24" s="94"/>
    </row>
    <row r="25" spans="1:5" x14ac:dyDescent="0.3">
      <c r="A25" s="43" t="s">
        <v>13</v>
      </c>
      <c r="B25" s="44"/>
      <c r="C25" s="72">
        <v>79</v>
      </c>
      <c r="D25" s="73">
        <f>SUM(D26:D30)</f>
        <v>0</v>
      </c>
      <c r="E25" s="73">
        <f>SUM(E26:E30)</f>
        <v>0</v>
      </c>
    </row>
    <row r="26" spans="1:5" x14ac:dyDescent="0.3">
      <c r="A26" s="86"/>
      <c r="B26" s="66" t="s">
        <v>54</v>
      </c>
      <c r="C26" s="46"/>
      <c r="D26" s="47">
        <v>0</v>
      </c>
      <c r="E26" s="47">
        <v>0</v>
      </c>
    </row>
    <row r="27" spans="1:5" x14ac:dyDescent="0.3">
      <c r="A27" s="95"/>
      <c r="B27" s="66" t="s">
        <v>56</v>
      </c>
      <c r="C27" s="46"/>
      <c r="D27" s="47">
        <v>0</v>
      </c>
      <c r="E27" s="47">
        <v>0</v>
      </c>
    </row>
    <row r="28" spans="1:5" x14ac:dyDescent="0.3">
      <c r="A28" s="95"/>
      <c r="B28" s="66" t="s">
        <v>58</v>
      </c>
      <c r="C28" s="46"/>
      <c r="D28" s="47">
        <v>0</v>
      </c>
      <c r="E28" s="47">
        <v>0</v>
      </c>
    </row>
    <row r="29" spans="1:5" x14ac:dyDescent="0.3">
      <c r="A29" s="87"/>
      <c r="B29" s="66" t="s">
        <v>61</v>
      </c>
      <c r="C29" s="46"/>
      <c r="D29" s="47">
        <v>0</v>
      </c>
      <c r="E29" s="47">
        <v>0</v>
      </c>
    </row>
    <row r="30" spans="1:5" x14ac:dyDescent="0.3">
      <c r="A30" s="88"/>
      <c r="B30" s="78" t="s">
        <v>64</v>
      </c>
      <c r="C30" s="49"/>
      <c r="D30" s="47">
        <v>0</v>
      </c>
      <c r="E30" s="47">
        <v>0</v>
      </c>
    </row>
    <row r="31" spans="1:5" x14ac:dyDescent="0.3">
      <c r="A31" s="43" t="s">
        <v>34</v>
      </c>
      <c r="B31" s="44"/>
      <c r="C31" s="72">
        <v>80</v>
      </c>
      <c r="D31" s="73">
        <f>SUM(D32:D36)</f>
        <v>317877.10570999997</v>
      </c>
      <c r="E31" s="73">
        <f>SUM(E32:E36)</f>
        <v>57221.045149996608</v>
      </c>
    </row>
    <row r="32" spans="1:5" x14ac:dyDescent="0.3">
      <c r="A32" s="86"/>
      <c r="B32" s="77" t="s">
        <v>68</v>
      </c>
      <c r="C32" s="49"/>
      <c r="D32" s="47">
        <v>317877.10570999997</v>
      </c>
      <c r="E32" s="47">
        <v>57221.045149996608</v>
      </c>
    </row>
    <row r="33" spans="1:5" x14ac:dyDescent="0.3">
      <c r="A33" s="87"/>
      <c r="B33" s="78" t="s">
        <v>70</v>
      </c>
      <c r="C33" s="49"/>
      <c r="D33" s="47">
        <v>0</v>
      </c>
      <c r="E33" s="47">
        <v>0</v>
      </c>
    </row>
    <row r="34" spans="1:5" x14ac:dyDescent="0.3">
      <c r="A34" s="87"/>
      <c r="B34" s="78" t="s">
        <v>72</v>
      </c>
      <c r="C34" s="49"/>
      <c r="D34" s="47">
        <v>0</v>
      </c>
      <c r="E34" s="47">
        <v>0</v>
      </c>
    </row>
    <row r="35" spans="1:5" x14ac:dyDescent="0.3">
      <c r="A35" s="87"/>
      <c r="B35" s="77" t="s">
        <v>74</v>
      </c>
      <c r="C35" s="49"/>
      <c r="D35" s="47">
        <v>0</v>
      </c>
      <c r="E35" s="47">
        <v>0</v>
      </c>
    </row>
    <row r="36" spans="1:5" x14ac:dyDescent="0.3">
      <c r="A36" s="88"/>
      <c r="B36" s="78" t="s">
        <v>76</v>
      </c>
      <c r="C36" s="49"/>
      <c r="D36" s="47">
        <v>0</v>
      </c>
      <c r="E36" s="47">
        <v>0</v>
      </c>
    </row>
    <row r="37" spans="1:5" x14ac:dyDescent="0.3">
      <c r="A37" s="79" t="s">
        <v>78</v>
      </c>
      <c r="B37" s="80"/>
      <c r="C37" s="74"/>
      <c r="D37" s="75">
        <f>+D25-D31</f>
        <v>-317877.10570999997</v>
      </c>
      <c r="E37" s="75">
        <f>+E25-E31</f>
        <v>-57221.045149996608</v>
      </c>
    </row>
    <row r="38" spans="1:5" x14ac:dyDescent="0.3">
      <c r="A38" s="53"/>
      <c r="B38" s="54"/>
      <c r="C38" s="59"/>
      <c r="D38" s="56"/>
      <c r="E38" s="56"/>
    </row>
    <row r="39" spans="1:5" s="71" customFormat="1" ht="23.25" customHeight="1" x14ac:dyDescent="0.25">
      <c r="A39" s="69" t="s">
        <v>81</v>
      </c>
      <c r="B39" s="70"/>
      <c r="C39" s="93"/>
      <c r="D39" s="94"/>
      <c r="E39" s="94"/>
    </row>
    <row r="40" spans="1:5" x14ac:dyDescent="0.3">
      <c r="A40" s="43" t="s">
        <v>13</v>
      </c>
      <c r="B40" s="44"/>
      <c r="C40" s="72">
        <v>81</v>
      </c>
      <c r="D40" s="73">
        <f>SUM(D41:D43)</f>
        <v>0</v>
      </c>
      <c r="E40" s="73">
        <f>SUM(E41:E43)</f>
        <v>861716.85860000015</v>
      </c>
    </row>
    <row r="41" spans="1:5" x14ac:dyDescent="0.3">
      <c r="A41" s="86"/>
      <c r="B41" s="77" t="s">
        <v>84</v>
      </c>
      <c r="C41" s="49"/>
      <c r="D41" s="47">
        <v>0</v>
      </c>
      <c r="E41" s="47">
        <v>0</v>
      </c>
    </row>
    <row r="42" spans="1:5" x14ac:dyDescent="0.3">
      <c r="A42" s="87"/>
      <c r="B42" s="77" t="s">
        <v>86</v>
      </c>
      <c r="C42" s="49"/>
      <c r="D42" s="47">
        <v>0</v>
      </c>
      <c r="E42" s="47">
        <v>0</v>
      </c>
    </row>
    <row r="43" spans="1:5" x14ac:dyDescent="0.3">
      <c r="A43" s="88"/>
      <c r="B43" s="78" t="s">
        <v>89</v>
      </c>
      <c r="C43" s="49"/>
      <c r="D43" s="47">
        <v>0</v>
      </c>
      <c r="E43" s="47">
        <v>861716.85860000015</v>
      </c>
    </row>
    <row r="44" spans="1:5" x14ac:dyDescent="0.3">
      <c r="A44" s="43" t="s">
        <v>34</v>
      </c>
      <c r="B44" s="44"/>
      <c r="C44" s="72">
        <v>82</v>
      </c>
      <c r="D44" s="73">
        <f>SUM(D45:D47)</f>
        <v>430374.69382000016</v>
      </c>
      <c r="E44" s="73">
        <f>SUM(E45:E47)</f>
        <v>296737.25636</v>
      </c>
    </row>
    <row r="45" spans="1:5" x14ac:dyDescent="0.3">
      <c r="A45" s="86"/>
      <c r="B45" s="77" t="s">
        <v>92</v>
      </c>
      <c r="C45" s="49"/>
      <c r="D45" s="47">
        <v>0</v>
      </c>
      <c r="E45" s="109">
        <v>0</v>
      </c>
    </row>
    <row r="46" spans="1:5" x14ac:dyDescent="0.3">
      <c r="A46" s="87"/>
      <c r="B46" s="78" t="s">
        <v>94</v>
      </c>
      <c r="C46" s="49"/>
      <c r="D46" s="47">
        <v>323377.02014000015</v>
      </c>
      <c r="E46" s="109">
        <v>209999.35080000001</v>
      </c>
    </row>
    <row r="47" spans="1:5" x14ac:dyDescent="0.3">
      <c r="A47" s="88"/>
      <c r="B47" s="78" t="s">
        <v>96</v>
      </c>
      <c r="C47" s="52"/>
      <c r="D47" s="47">
        <v>106997.67368000001</v>
      </c>
      <c r="E47" s="109">
        <v>86737.905559999999</v>
      </c>
    </row>
    <row r="48" spans="1:5" x14ac:dyDescent="0.3">
      <c r="A48" s="79" t="s">
        <v>99</v>
      </c>
      <c r="B48" s="80"/>
      <c r="C48" s="74"/>
      <c r="D48" s="75">
        <f>+D40-D44</f>
        <v>-430374.69382000016</v>
      </c>
      <c r="E48" s="75">
        <f>+E40-E44</f>
        <v>564979.60224000015</v>
      </c>
    </row>
    <row r="49" spans="1:5" x14ac:dyDescent="0.3">
      <c r="A49" s="42"/>
      <c r="B49" s="42"/>
      <c r="C49" s="45"/>
      <c r="D49" s="57"/>
      <c r="E49" s="57"/>
    </row>
    <row r="50" spans="1:5" ht="16.5" customHeight="1" x14ac:dyDescent="0.3">
      <c r="A50" s="96" t="s">
        <v>102</v>
      </c>
      <c r="B50" s="97"/>
      <c r="C50" s="98"/>
      <c r="D50" s="99">
        <f>+D22+D37+D48</f>
        <v>-927724.51342999632</v>
      </c>
      <c r="E50" s="99">
        <f>+E22+E37+E48</f>
        <v>939167.2297799997</v>
      </c>
    </row>
    <row r="51" spans="1:5" x14ac:dyDescent="0.3">
      <c r="A51" s="60"/>
      <c r="B51" s="60"/>
      <c r="C51" s="61"/>
      <c r="D51" s="62"/>
      <c r="E51" s="62"/>
    </row>
    <row r="52" spans="1:5" x14ac:dyDescent="0.3">
      <c r="A52" s="112" t="s">
        <v>105</v>
      </c>
      <c r="B52" s="112"/>
      <c r="C52" s="63"/>
      <c r="D52" s="50">
        <v>0</v>
      </c>
      <c r="E52" s="50">
        <v>0</v>
      </c>
    </row>
    <row r="53" spans="1:5" x14ac:dyDescent="0.3">
      <c r="A53" s="64" t="s">
        <v>107</v>
      </c>
      <c r="B53" s="51"/>
      <c r="C53" s="52"/>
      <c r="D53" s="50">
        <v>2705767.3893000004</v>
      </c>
      <c r="E53" s="50">
        <v>1584721.0476500001</v>
      </c>
    </row>
    <row r="54" spans="1:5" s="104" customFormat="1" ht="24" customHeight="1" x14ac:dyDescent="0.25">
      <c r="A54" s="100" t="s">
        <v>109</v>
      </c>
      <c r="B54" s="101"/>
      <c r="C54" s="102">
        <v>83</v>
      </c>
      <c r="D54" s="103">
        <f>+D50+D52+D53</f>
        <v>1778042.8758700041</v>
      </c>
      <c r="E54" s="103">
        <f>+E50+E52+E53</f>
        <v>2523888.2774299998</v>
      </c>
    </row>
    <row r="55" spans="1:5" x14ac:dyDescent="0.3">
      <c r="A55" s="42"/>
      <c r="B55" s="42"/>
      <c r="C55" s="45"/>
      <c r="D55" s="58"/>
      <c r="E55" s="58"/>
    </row>
    <row r="56" spans="1:5" x14ac:dyDescent="0.3">
      <c r="A56" s="42"/>
      <c r="B56" s="105" t="s">
        <v>792</v>
      </c>
      <c r="C56" s="45"/>
      <c r="D56" s="58"/>
      <c r="E56" s="58"/>
    </row>
    <row r="57" spans="1:5" x14ac:dyDescent="0.3">
      <c r="A57" s="65"/>
      <c r="B57" s="105"/>
      <c r="C57" s="45"/>
      <c r="D57" s="58"/>
      <c r="E57" s="58"/>
    </row>
    <row r="58" spans="1:5" x14ac:dyDescent="0.3">
      <c r="A58" s="65"/>
      <c r="B58" s="105" t="s">
        <v>793</v>
      </c>
      <c r="C58" s="45"/>
      <c r="D58" s="58"/>
      <c r="E58" s="58"/>
    </row>
    <row r="59" spans="1:5" x14ac:dyDescent="0.3">
      <c r="A59" s="65"/>
      <c r="B59" s="106" t="s">
        <v>114</v>
      </c>
    </row>
    <row r="60" spans="1:5" x14ac:dyDescent="0.3">
      <c r="B60" s="107"/>
    </row>
    <row r="61" spans="1:5" x14ac:dyDescent="0.3">
      <c r="B61" s="105"/>
    </row>
    <row r="62" spans="1:5" x14ac:dyDescent="0.3">
      <c r="B62" s="105"/>
    </row>
    <row r="63" spans="1:5" x14ac:dyDescent="0.3">
      <c r="B63" s="105"/>
    </row>
    <row r="64" spans="1:5" x14ac:dyDescent="0.3">
      <c r="B64" s="106" t="s">
        <v>115</v>
      </c>
    </row>
    <row r="65" spans="2:2" x14ac:dyDescent="0.3">
      <c r="B65" s="107"/>
    </row>
    <row r="66" spans="2:2" x14ac:dyDescent="0.3">
      <c r="B66" s="105" t="s">
        <v>794</v>
      </c>
    </row>
    <row r="67" spans="2:2" x14ac:dyDescent="0.3">
      <c r="B67" s="105"/>
    </row>
    <row r="68" spans="2:2" x14ac:dyDescent="0.3">
      <c r="B68" s="105" t="s">
        <v>795</v>
      </c>
    </row>
    <row r="69" spans="2:2" x14ac:dyDescent="0.3">
      <c r="B69" s="106" t="s">
        <v>116</v>
      </c>
    </row>
  </sheetData>
  <protectedRanges>
    <protectedRange sqref="E52:E53" name="Rango4"/>
    <protectedRange sqref="B61 B56 B66" name="Rango2_1"/>
    <protectedRange sqref="D8:D15 D17:D21 D26:E30 D32:E36 D45:D47 D41:E43" name="Rango1"/>
    <protectedRange sqref="D52:D53" name="Rango3"/>
    <protectedRange sqref="E8:E15" name="Rango1_1"/>
    <protectedRange sqref="E17:E21" name="Rango1_2"/>
    <protectedRange sqref="E45:E47" name="Rango1_4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4" t="s">
        <v>1</v>
      </c>
      <c r="B1" s="114"/>
      <c r="C1" s="114"/>
      <c r="D1" s="114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769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768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topLeftCell="H1" workbookViewId="0">
      <selection activeCell="P19" sqref="P19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113</v>
      </c>
      <c r="C1" s="28" t="s">
        <v>111</v>
      </c>
      <c r="D1" s="28" t="s">
        <v>120</v>
      </c>
      <c r="E1" s="28" t="s">
        <v>121</v>
      </c>
      <c r="F1" s="28" t="s">
        <v>122</v>
      </c>
      <c r="G1" s="28" t="s">
        <v>123</v>
      </c>
      <c r="H1" s="28" t="s">
        <v>126</v>
      </c>
      <c r="I1" s="28" t="s">
        <v>124</v>
      </c>
      <c r="J1" s="28" t="s">
        <v>125</v>
      </c>
      <c r="K1" s="28" t="s">
        <v>117</v>
      </c>
      <c r="L1" s="28" t="s">
        <v>118</v>
      </c>
      <c r="M1" s="28" t="s">
        <v>119</v>
      </c>
      <c r="O1" s="29" t="s">
        <v>127</v>
      </c>
      <c r="P1" s="29" t="e">
        <f ca="1">"01 de Enero de "&amp;C2&amp;" al 28 de Febrero de "&amp;C2</f>
        <v>#VALUE!</v>
      </c>
      <c r="Q1" s="29">
        <v>2</v>
      </c>
      <c r="S1" s="29" t="s">
        <v>142</v>
      </c>
      <c r="T1" s="29" t="s">
        <v>143</v>
      </c>
      <c r="V1" s="29" t="str">
        <f>CONCATENATE(W1,X1,Y1,Z1,AA1,AB1,AC1)</f>
        <v>Municipalidad de Buenos Aires</v>
      </c>
      <c r="W1" s="29" t="str">
        <f>IF([1]Data!B2=[1]Data!S1,[1]Data!T1,IF([1]Data!B2=[1]Data!S2,[1]Data!T2,IF([1]Data!B2=[1]Data!S3,[1]Data!T3,IF([1]Data!B2=[1]Data!S4,[1]Data!T4,IF([1]Data!B2=[1]Data!S5,[1]Data!T5,IF([1]Data!B2=[1]Data!S6,[1]Data!T6,IF([1]Data!B2=[1]Data!S7,[1]Data!T7,IF([1]Data!B2=[1]Data!S8,[1]Data!T8,IF([1]Data!B2=[1]Data!S9,[1]Data!T9,IF([1]Data!B2=[1]Data!S10,[1]Data!T10,IF([1]Data!B2=[1]Data!S11,[1]Data!T11,IF([1]Data!B2=[1]Data!S12,[1]Data!T12,IF([1]Data!B2=[1]Data!S13,[1]Data!T13,IF([1]Data!B2=[1]Data!S14,[1]Data!T14,IF([1]Data!B2=[1]Data!S15,[1]Data!T15,IF([1]Data!B2=[1]Data!S16,[1]Data!T16,IF([1]Data!B2=[1]Data!S17,[1]Data!T17,IF([1]Data!B2=[1]Data!S18,[1]Data!T18,IF([1]Data!B2=[1]Data!S19,[1]Data!T19,IF([1]Data!B2=[1]Data!S20,[1]Data!T20,IF([1]Data!B2=[1]Data!S21,[1]Data!T21,IF([1]Data!B2=[1]Data!S22,[1]Data!T22,IF([1]Data!B2=[1]Data!S23,[1]Data!T23,IF([1]Data!B2=[1]Data!S24,[1]Data!T24,IF([1]Data!B2=[1]Data!S25,[1]Data!T25,IF([1]Data!B2=[1]Data!S26,[1]Data!T26,IF([1]Data!B2=[1]Data!S27,[1]Data!T27,IF([1]Data!B2=[1]Data!S28,[1]Data!T28,IF([1]Data!B2=[1]Data!S29,[1]Data!T29,IF([1]Data!B2=[1]Data!S30,[1]Data!T30,IF([1]Data!B2=[1]Data!S31,[1]Data!T31,IF([1]Data!B2=[1]Data!S32,[1]Data!T32,IF([1]Data!B2=[1]Data!S33,[1]Data!T33,IF([1]Data!B2=[1]Data!S34,[1]Data!T34,IF([1]Data!B2=[1]Data!S35,[1]Data!T35,IF([1]Data!B2=[1]Data!S36,[1]Data!T36,IF([1]Data!B2=[1]Data!S37,[1]Data!T37,IF([1]Data!B2=[1]Data!S38,[1]Data!T38,IF([1]Data!B2=[1]Data!S39,[1]Data!T39,IF([1]Data!B2=[1]Data!S40,[1]Data!T40,IF([1]Data!B2=[1]Data!S41,[1]Data!T41,IF([1]Data!B2=[1]Data!S42,[1]Data!T42,IF([1]Data!B2=[1]Data!S43,[1]Data!T43,IF([1]Data!B2=[1]Data!S44,[1]Data!T44,IF([1]Data!B2=[1]Data!S45,[1]Data!T45,IF([1]Data!B2=[1]Data!S46,[1]Data!T46,IF([1]Data!B2=[1]Data!S47,[1]Data!T47,IF([1]Data!B2=[1]Data!S48,[1]Data!T48,IF([1]Data!B2=[1]Data!S49,[1]Data!T49,IF([1]Data!B2=[1]Data!S52,[1]Data!T52,IF([1]Data!B2=[1]Data!S50,[1]Data!T50,IF([1]Data!B2=[1]Data!S51,[1]Data!T51,""))))))))))))))))))))))))))))))))))))))))))))))))))))</f>
        <v/>
      </c>
      <c r="X1" s="29" t="str">
        <f>IF([1]Data!B2=[1]Data!S53,[1]Data!T53,IF([1]Data!B2=[1]Data!S54,[1]Data!T54,IF([1]Data!B2=[1]Data!S55,[1]Data!T55,IF([1]Data!B2=[1]Data!S56,[1]Data!T56,IF([1]Data!B2=[1]Data!S57,[1]Data!T57,IF([1]Data!B2=[1]Data!S58,[1]Data!T58,IF([1]Data!B2=[1]Data!S59,[1]Data!T59,IF([1]Data!B2=[1]Data!S60,[1]Data!T60,IF([1]Data!B2=[1]Data!S61,[1]Data!T61,IF([1]Data!B2=[1]Data!S62,[1]Data!T62,IF([1]Data!B2=[1]Data!S63,[1]Data!T63,IF([1]Data!B2=[1]Data!S64,[1]Data!T64,IF([1]Data!B2=[1]Data!S65,[1]Data!T65,IF([1]Data!B2=[1]Data!S66,[1]Data!T66,IF([1]Data!B2=[1]Data!S67,[1]Data!T67,IF([1]Data!B2=[1]Data!S68,[1]Data!T68,IF([1]Data!B2=[1]Data!S69,[1]Data!T69,IF([1]Data!B2=[1]Data!S70,[1]Data!T70,IF([1]Data!B2=[1]Data!S72,[1]Data!T72,IF([1]Data!B2=[1]Data!S73,[1]Data!T73,IF([1]Data!B2=[1]Data!S74,[1]Data!T74,IF([1]Data!B2=[1]Data!S75,[1]Data!T75,IF([1]Data!B2=[1]Data!S76,[1]Data!T76,IF([1]Data!B2=[1]Data!S77,[1]Data!T77,IF([1]Data!B2=[1]Data!S78,[1]Data!T78,IF([1]Data!B2=[1]Data!S79,[1]Data!T79,IF([1]Data!B2=[1]Data!S80,[1]Data!T80,IF([1]Data!B2=[1]Data!S81,[1]Data!T81,IF([1]Data!B2=[1]Data!S82,[1]Data!T82,IF([1]Data!B2=[1]Data!S83,[1]Data!T83,IF([1]Data!B2=[1]Data!S84,[1]Data!T84,IF([1]Data!B2=[1]Data!S85,[1]Data!T85,IF([1]Data!B2=[1]Data!S86,[1]Data!T86,IF([1]Data!B2=[1]Data!S87,[1]Data!T87,IF([1]Data!B2=[1]Data!S88,[1]Data!T88,IF([1]Data!B2=[1]Data!S89,[1]Data!T89,IF([1]Data!B2=[1]Data!S90,[1]Data!T90,IF([1]Data!B2=[1]Data!S91,[1]Data!T91,IF([1]Data!B2=[1]Data!S92,[1]Data!T92,IF([1]Data!B2=[1]Data!S93,[1]Data!T93,IF([1]Data!B2=[1]Data!S94,[1]Data!T94,IF([1]Data!B2=[1]Data!S95,[1]Data!T95,IF([1]Data!B2=[1]Data!S96,[1]Data!T96,IF([1]Data!B2=[1]Data!S97,[1]Data!T97,IF([1]Data!B2=[1]Data!S98,[1]Data!T98,IF([1]Data!B2=[1]Data!S99,[1]Data!T99,IF([1]Data!B2=[1]Data!S100,[1]Data!T100,IF([1]Data!B2=[1]Data!S101,[1]Data!T101,IF([1]Data!B2=[1]Data!S102,[1]Data!T102,IF([1]Data!B2=[1]Data!S103,[1]Data!T103,""))))))))))))))))))))))))))))))))))))))))))))))))))</f>
        <v/>
      </c>
      <c r="Y1" s="29" t="str">
        <f>IF([1]Data!B2=[1]Data!S104,[1]Data!T104,IF([1]Data!B2=[1]Data!S105,[1]Data!T105,IF([1]Data!B2=[1]Data!S106,[1]Data!T106,IF([1]Data!B2=[1]Data!S107,[1]Data!T107,IF([1]Data!B2=[1]Data!S108,[1]Data!T108,IF([1]Data!B2=[1]Data!S109,[1]Data!T109,IF([1]Data!B2=[1]Data!S110,[1]Data!T110,IF([1]Data!B2=[1]Data!S111,[1]Data!T111,IF([1]Data!B2=[1]Data!S112,[1]Data!T112,IF([1]Data!B2=[1]Data!S113,[1]Data!T113,IF([1]Data!B2=[1]Data!S114,[1]Data!T114,IF([1]Data!B2=[1]Data!S115,[1]Data!T115,IF([1]Data!B2=[1]Data!S116,[1]Data!T116,IF([1]Data!B2=[1]Data!S117,[1]Data!T117,IF([1]Data!B2=[1]Data!S118,[1]Data!T118,IF([1]Data!B2=[1]Data!S119,[1]Data!T119,IF([1]Data!B2=[1]Data!S120,[1]Data!T120,IF([1]Data!B2=[1]Data!S121,[1]Data!T121,IF([1]Data!B2=[1]Data!S122,[1]Data!T122,IF([1]Data!B2=[1]Data!S123,[1]Data!T123,IF([1]Data!B2=[1]Data!S124,[1]Data!T124,IF([1]Data!B2=[1]Data!S125,[1]Data!T125,IF([1]Data!B2=[1]Data!S126,[1]Data!T126,IF([1]Data!B2=[1]Data!S127,[1]Data!T127,IF([1]Data!B2=[1]Data!S128,[1]Data!T128,IF([1]Data!B2=[1]Data!S129,[1]Data!T129,IF([1]Data!B2=[1]Data!S130,[1]Data!T130,IF([1]Data!B2=[1]Data!S131,[1]Data!T131,IF([1]Data!B2=[1]Data!S132,[1]Data!T132,IF([1]Data!B2=[1]Data!S133,[1]Data!T133,IF([1]Data!B2=[1]Data!S134,[1]Data!T134,IF([1]Data!B2=[1]Data!S135,[1]Data!T135,IF([1]Data!B2=[1]Data!S136,[1]Data!T136,IF([1]Data!B2=[1]Data!S137,[1]Data!T137,IF([1]Data!B2=[1]Data!S138,[1]Data!T138,IF([1]Data!B2=[1]Data!S139,[1]Data!T139,IF([1]Data!B2=[1]Data!S140,[1]Data!T140,IF([1]Data!B2=[1]Data!S141,[1]Data!T141,IF([1]Data!B2=[1]Data!S142,[1]Data!T142,IF([1]Data!B2=[1]Data!S143,[1]Data!T143,IF([1]Data!B2=[1]Data!S144,[1]Data!T144,IF([1]Data!B2=[1]Data!S145,[1]Data!T145,IF([1]Data!B2=[1]Data!S146,[1]Data!T146,IF([1]Data!B2=[1]Data!S147,[1]Data!T147,IF([1]Data!B2=[1]Data!S148,[1]Data!T148,IF([1]Data!B2=[1]Data!S149,[1]Data!T149,IF([1]Data!B2=[1]Data!S150,[1]Data!T150,IF([1]Data!B2=[1]Data!S151,[1]Data!T151,IF([1]Data!B2=[1]Data!S152,[1]Data!T152,IF([1]Data!B2=[1]Data!S153,[1]Data!T153,""))))))))))))))))))))))))))))))))))))))))))))))))))</f>
        <v/>
      </c>
      <c r="Z1" s="29" t="str">
        <f>IF([1]Data!B2=[1]Data!S154,[1]Data!T154,IF([1]Data!B2=[1]Data!S155,[1]Data!T155,IF([1]Data!B2=[1]Data!S156,[1]Data!T156,IF([1]Data!B2=[1]Data!S157,[1]Data!T157,IF([1]Data!B2=[1]Data!S158,[1]Data!T158,IF([1]Data!B2=[1]Data!S159,[1]Data!T159,IF([1]Data!B2=[1]Data!S160,[1]Data!T160,IF([1]Data!B2=[1]Data!S161,[1]Data!T161,IF([1]Data!B2=[1]Data!S162,[1]Data!T162,IF([1]Data!B2=[1]Data!S163,[1]Data!T163,IF([1]Data!B2=[1]Data!S164,[1]Data!T164,IF([1]Data!B2=[1]Data!S165,[1]Data!T165,IF([1]Data!B2=[1]Data!S166,[1]Data!T166,IF([1]Data!B2=[1]Data!S168,[1]Data!T168,IF([1]Data!B2=[1]Data!S169,[1]Data!T169,IF([1]Data!B2=[1]Data!S170,[1]Data!T170,IF([1]Data!B2=[1]Data!S171,[1]Data!T171,IF([1]Data!B2=[1]Data!S172,[1]Data!T172,IF([1]Data!B2=[1]Data!S173,[1]Data!T173,IF([1]Data!B2=[1]Data!S174,[1]Data!T174,IF([1]Data!B2=[1]Data!S175,[1]Data!T175,IF([1]Data!B2=[1]Data!S176,[1]Data!T176,IF([1]Data!B2=[1]Data!S177,[1]Data!T177,IF([1]Data!B2=[1]Data!S178,[1]Data!T178,IF([1]Data!B2=[1]Data!S179,[1]Data!T179,IF([1]Data!B2=[1]Data!S180,[1]Data!T180,IF([1]Data!B2=[1]Data!S181,[1]Data!T181,IF([1]Data!B2=[1]Data!S182,[1]Data!T182,IF([1]Data!B2=[1]Data!S183,[1]Data!T183,IF([1]Data!B2=[1]Data!S184,[1]Data!T184,IF([1]Data!B2=[1]Data!S185,[1]Data!T185,IF([1]Data!B2=[1]Data!S186,[1]Data!T186,IF([1]Data!B2=[1]Data!S187,[1]Data!T187,IF([1]Data!B2=[1]Data!S188,[1]Data!T188,IF([1]Data!B2=[1]Data!S189,[1]Data!T189,IF([1]Data!B2=[1]Data!S190,[1]Data!T190,IF([1]Data!B2=[1]Data!S191,[1]Data!T191,IF([1]Data!B2=[1]Data!S192,[1]Data!T192,IF([1]Data!B2=[1]Data!S193,[1]Data!T193,IF([1]Data!B2=[1]Data!S194,[1]Data!T194,IF([1]Data!B2=[1]Data!S195,[1]Data!T195,IF([1]Data!B2=[1]Data!S196,[1]Data!T196,IF([1]Data!B2=[1]Data!S197,[1]Data!T197,IF([1]Data!B2=[1]Data!S198,[1]Data!T198,IF([1]Data!B2=[1]Data!S199,[1]Data!T199,IF([1]Data!B2=[1]Data!S200,[1]Data!T200,IF([1]Data!B2=[1]Data!S201,[1]Data!T201,IF([1]Data!B2=[1]Data!S202,[1]Data!T202,IF([1]Data!B2=[1]Data!S203,[1]Data!T203,IF([1]Data!B2=[1]Data!S204,[1]Data!T204,""))))))))))))))))))))))))))))))))))))))))))))))))))</f>
        <v>Municipalidad de Buenos Aires</v>
      </c>
      <c r="AA1" s="29" t="str">
        <f>IF([1]Data!B2=[1]Data!S205,[1]Data!T205,IF([1]Data!B2=[1]Data!S206,[1]Data!T206,IF([1]Data!B2=[1]Data!S207,[1]Data!T207,IF([1]Data!B2=[1]Data!S208,[1]Data!T208,IF([1]Data!B2=[1]Data!S209,[1]Data!T209,IF([1]Data!B2=[1]Data!S210,[1]Data!T210,IF([1]Data!B2=[1]Data!S211,[1]Data!T211,IF([1]Data!B2=[1]Data!S212,[1]Data!T212,IF([1]Data!B2=[1]Data!S213,[1]Data!T213,IF([1]Data!B2=[1]Data!S214,[1]Data!T214,IF([1]Data!B2=[1]Data!S215,[1]Data!T215,IF([1]Data!B2=[1]Data!S216,[1]Data!T216,IF([1]Data!B2=[1]Data!S217,[1]Data!T217,IF([1]Data!B2=[1]Data!S218,[1]Data!T218,IF([1]Data!B2=[1]Data!S219,[1]Data!T219,IF([1]Data!B2=[1]Data!S220,[1]Data!T220,IF([1]Data!B2=[1]Data!S221,[1]Data!T221,IF([1]Data!B2=[1]Data!S222,[1]Data!T222,IF([1]Data!B2=[1]Data!S223,[1]Data!T223,IF([1]Data!B2=[1]Data!S224,[1]Data!T224,IF([1]Data!B2=[1]Data!S225,[1]Data!T225,IF([1]Data!B2=[1]Data!S226,[1]Data!T226,IF([1]Data!B2=[1]Data!S227,[1]Data!T227,IF([1]Data!B2=[1]Data!S228,[1]Data!T228,IF([1]Data!B2=[1]Data!S229,[1]Data!T229,IF([1]Data!B2=[1]Data!S230,[1]Data!T230,IF([1]Data!B2=[1]Data!S231,[1]Data!T231,IF([1]Data!B2=[1]Data!S232,[1]Data!T232,IF([1]Data!B2=[1]Data!S233,[1]Data!T233,IF([1]Data!B2=[1]Data!S234,[1]Data!T234,IF([1]Data!B2=[1]Data!S235,[1]Data!T235,IF([1]Data!B2=[1]Data!S236,[1]Data!T236,IF([1]Data!B2=[1]Data!S237,[1]Data!T237,IF([1]Data!B2=[1]Data!S238,[1]Data!T238,IF([1]Data!B2=[1]Data!S239,[1]Data!T239,IF([1]Data!B2=[1]Data!S240,[1]Data!T240,IF([1]Data!B2=[1]Data!S241,[1]Data!T241,IF([1]Data!B2=[1]Data!S242,[1]Data!T242,IF([1]Data!B2=[1]Data!S243,[1]Data!T243,IF([1]Data!B2=[1]Data!S244,[1]Data!T244,IF([1]Data!B2=[1]Data!S245,[1]Data!T245,IF([1]Data!B2=[1]Data!S246,[1]Data!T246,IF([1]Data!B2=[1]Data!S247,[1]Data!T247,IF([1]Data!B2=[1]Data!S248,[1]Data!T248,IF([1]Data!B2=[1]Data!S249,[1]Data!T249,IF([1]Data!B2=[1]Data!S250,[1]Data!T250,IF([1]Data!B2=[1]Data!S251,[1]Data!T251,IF([1]Data!B2=[1]Data!S252,[1]Data!T252,IF([1]Data!B2=[1]Data!S253,[1]Data!T253,IF([1]Data!B2=[1]Data!S254,[1]Data!T254,""))))))))))))))))))))))))))))))))))))))))))))))))))</f>
        <v/>
      </c>
      <c r="AB1" s="29" t="str">
        <f>IF([1]Data!B2=[1]Data!S255,[1]Data!T255,IF([1]Data!B2=[1]Data!S256,[1]Data!T256,IF([1]Data!B2=[1]Data!S257,[1]Data!T257,IF([1]Data!B2=[1]Data!S258,[1]Data!T258,IF([1]Data!B2=[1]Data!S259,[1]Data!T259,IF([1]Data!B2=[1]Data!S260,[1]Data!T260,IF([1]Data!B2=[1]Data!S261,[1]Data!T261,IF([1]Data!B2=[1]Data!S262,[1]Data!T262,IF([1]Data!B2=[1]Data!S263,[1]Data!T263,IF([1]Data!B2=[1]Data!S264,[1]Data!T264,IF([1]Data!B2=[1]Data!S265,[1]Data!T265,IF([1]Data!B2=[1]Data!S266,[1]Data!T266,IF([1]Data!B2=[1]Data!S267,[1]Data!T267,IF([1]Data!B2=[1]Data!S268,[1]Data!T268,IF([1]Data!B2=[1]Data!S269,[1]Data!T269,IF([1]Data!B2=[1]Data!S270,[1]Data!T270,IF([1]Data!B2=[1]Data!S271,[1]Data!T271,IF([1]Data!B2=[1]Data!S272,[1]Data!T272,IF([1]Data!B2=[1]Data!S273,[1]Data!T273,IF([1]Data!B2=[1]Data!S274,[1]Data!T274,IF([1]Data!B2=[1]Data!S275,[1]Data!T275,IF([1]Data!B2=[1]Data!S276,[1]Data!T276,IF([1]Data!B2=[1]Data!S277,[1]Data!T277,IF([1]Data!B2=[1]Data!S278,[1]Data!T278,IF([1]Data!B2=[1]Data!S279,[1]Data!T279,IF([1]Data!B2=[1]Data!S280,[1]Data!T280,IF([1]Data!B2=[1]Data!S281,[1]Data!T281,IF([1]Data!B2=[1]Data!S282,[1]Data!T282,IF([1]Data!B2=[1]Data!S283,[1]Data!T283,IF([1]Data!B2=[1]Data!S284,[1]Data!T284,IF([1]Data!B2=[1]Data!S285,[1]Data!T285,IF([1]Data!B2=[1]Data!S286,[1]Data!T286,IF([1]Data!B2=[1]Data!S287,[1]Data!T287,IF([1]Data!B2=[1]Data!S288,[1]Data!T288,IF([1]Data!B2=[1]Data!S289,[1]Data!T289,IF([1]Data!B2=[1]Data!S290,[1]Data!T290,IF([1]Data!B2=[1]Data!S291,[1]Data!T291,IF([1]Data!B2=[1]Data!S292,[1]Data!T292,IF([1]Data!B2=[1]Data!S293,[1]Data!T293,IF([1]Data!B2=[1]Data!S294,[1]Data!T294,IF([1]Data!B2=[1]Data!S295,[1]Data!T295,IF([1]Data!B2=[1]Data!S296,[1]Data!T296,IF([1]Data!B2=[1]Data!S297,[1]Data!T297,IF([1]Data!B2=[1]Data!S298,[1]Data!T298,IF([1]Data!B2=[1]Data!S299,[1]Data!T299,IF([1]Data!B2=[1]Data!S300,[1]Data!T300,IF([1]Data!B2=[1]Data!S301,[1]Data!T301,IF([1]Data!B2=[1]Data!S302,[1]Data!T302,IF([1]Data!B2=[1]Data!S303,[1]Data!T303,IF([1]Data!B2=[1]Data!S304,[1]Data!T304,""))))))))))))))))))))))))))))))))))))))))))))))))))</f>
        <v/>
      </c>
      <c r="AC1" s="29" t="str">
        <f>IF([1]Data!B2=[1]Data!S305,[1]Data!T305,IF([1]Data!B2=[1]Data!S306,[1]Data!T306,IF([1]Data!B2=[1]Data!S307,[1]Data!T307,IF([1]Data!B2=[1]Data!S308,[1]Data!T308,IF([1]Data!B2=[1]Data!S309,[1]Data!T309,IF([1]Data!B2=[1]Data!S310,[1]Data!T310,IF([1]Data!B2=[1]Data!S311,[1]Data!T311,IF([1]Data!B2=[1]Data!S312,[1]Data!T312,IF([1]Data!B2=[1]Data!S313,[1]Data!T313,IF([1]Data!B2=[1]Data!S314,[1]Data!T314,IF([1]Data!B2=[1]Data!S315,[1]Data!T315,IF([1]Data!B2=[1]Data!S316,[1]Data!T316,IF([1]Data!B2=[1]Data!S317,[1]Data!T317,IF([1]Data!B2=[1]Data!S318,[1]Data!T318,IF([1]Data!B2=[1]Data!S319,[1]Data!T319,IF([1]Data!B2=[1]Data!S320,[1]Data!T320,IF([1]Data!B2=[1]Data!S321,[1]Data!T321,IF([1]Data!B2=[1]Data!S322,[1]Data!T322,IF([1]Data!B2=[1]Data!S323,[1]Data!T323,IF([1]Data!B2=[1]Data!S324,[1]Data!T324,IF([1]Data!B2=[1]Data!S325,[1]Data!T325,IF([1]Data!B2=[1]Data!S326,[1]Data!T326,IF([1]Data!B2=[1]Data!S327,[1]Data!T327,IF([1]Data!B2=[1]Data!S328,[1]Data!T328,IF([1]Data!B2=[1]Data!S329,[1]Data!T329,IF([1]Data!B2=[1]Data!S330,[1]Data!T330,IF([1]Data!B2=[1]Data!S331,[1]Data!T331,IF([1]Data!B2=[1]Data!S332,[1]Data!T332,IF([1]Data!B2=[1]Data!S333,[1]Data!T333,IF([1]Data!B2=[1]Data!S334,[1]Data!T334,IF([1]Data!B2=[1]Data!S335,[1]Data!T335,IF([1]Data!B2=[1]Data!S336,[1]Data!T336,IF([1]Data!B2=[1]Data!S337,[1]Data!T337,IF([1]Data!B2=[1]Data!S338,[1]Data!T338,IF([1]Data!B2=[1]Data!S339,[1]Data!T339,IF([1]Data!B2=[1]Data!S340,[1]Data!T340,IF([1]Data!B2=[1]Data!S341,[1]Data!T341,IF([1]Data!B2=[1]Data!S342,[1]Data!T342,IF([1]Data!B2=[1]Data!S343,[1]Data!T343,IF([1]Data!B2=[1]Data!S344,[1]Data!T344,IF([1]Data!B2=[1]Data!S345,[1]Data!T345,IF([1]Data!B2=[1]Data!S346,[1]Data!T346,IF([1]Data!B2=[1]Data!S347,[1]Data!T347,IF([1]Data!B2=[1]Data!S348,[1]Data!T348,IF([1]Data!B2=[1]Data!S349,[1]Data!T349,IF([1]Data!B2=[1]Data!S350,[1]Data!T350,IF([1]Data!B2=[1]Data!S351,[1]Data!T351,IF([1]Data!B2=[1]Data!S352,[1]Data!T352,IF([1]Data!B2=[1]Data!S353,[1]Data!T353,IF([1]Data!B2=[1]Data!S354,[1]Data!T354,IF([1]Data!B2=[1]Data!S320,[1]Data!T320,"")))))))))))))))))))))))))))))))))))))))))))))))))))</f>
        <v/>
      </c>
    </row>
    <row r="2" spans="1:29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77</v>
      </c>
      <c r="I2">
        <f>EstadoFlujoEfectivo!D7</f>
        <v>4865527.9805799993</v>
      </c>
      <c r="J2">
        <f>EstadoFlujoEfectivo!E7</f>
        <v>4445962.91053</v>
      </c>
      <c r="K2">
        <f>EstadoFlujoEfectivo!B57</f>
        <v>0</v>
      </c>
      <c r="L2" t="str">
        <f>EstadoFlujoEfectivo!B58</f>
        <v xml:space="preserve">Contador Municipal </v>
      </c>
      <c r="M2" t="str">
        <f>EstadoFlujoEfectivo!B59</f>
        <v>Elaborado por:</v>
      </c>
      <c r="O2" s="29" t="s">
        <v>128</v>
      </c>
      <c r="P2" s="29" t="e">
        <f ca="1">"01 de Marzo de "&amp;C2&amp;" al 30 de Abril de "&amp;C2</f>
        <v>#VALUE!</v>
      </c>
      <c r="Q2" s="29">
        <v>4</v>
      </c>
      <c r="S2" s="29" t="s">
        <v>144</v>
      </c>
      <c r="T2" s="29" t="s">
        <v>145</v>
      </c>
    </row>
    <row r="3" spans="1:29" x14ac:dyDescent="0.25">
      <c r="B3" t="e">
        <f ca="1">LEFT(A2,LEN(A2)-6)</f>
        <v>#VALUE!</v>
      </c>
      <c r="C3" t="e">
        <f ca="1">RIGHT(A2,4)</f>
        <v>#VALUE!</v>
      </c>
      <c r="D3" t="e">
        <f ca="1">LEFT(RIGHT(A2,6),2)</f>
        <v>#VALUE!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1155484.98226</v>
      </c>
      <c r="J3">
        <f>EstadoFlujoEfectivo!E8</f>
        <v>846931.83122999989</v>
      </c>
      <c r="K3">
        <f>EstadoFlujoEfectivo!B57</f>
        <v>0</v>
      </c>
      <c r="L3" t="str">
        <f>EstadoFlujoEfectivo!B58</f>
        <v xml:space="preserve">Contador Municipal </v>
      </c>
      <c r="M3" t="str">
        <f>EstadoFlujoEfectivo!B59</f>
        <v>Elaborado por:</v>
      </c>
      <c r="O3" s="29" t="s">
        <v>129</v>
      </c>
      <c r="P3" s="29" t="e">
        <f ca="1">"01 de Mayo de "&amp;C2&amp;" al 30 de Junio de "&amp;C2</f>
        <v>#VALUE!</v>
      </c>
      <c r="Q3" s="29">
        <v>6</v>
      </c>
      <c r="S3" s="29" t="s">
        <v>146</v>
      </c>
      <c r="T3" s="29" t="s">
        <v>147</v>
      </c>
    </row>
    <row r="4" spans="1:29" x14ac:dyDescent="0.25">
      <c r="B4" t="e">
        <f ca="1">LEFT(A2,LEN(A2)-6)</f>
        <v>#VALUE!</v>
      </c>
      <c r="C4" t="e">
        <f ca="1">RIGHT(A2,4)</f>
        <v>#VALUE!</v>
      </c>
      <c r="D4" t="e">
        <f ca="1">LEFT(RIGHT(A2,6),2)</f>
        <v>#VALUE!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 t="str">
        <f>EstadoFlujoEfectivo!B58</f>
        <v xml:space="preserve">Contador Municipal </v>
      </c>
      <c r="M4" t="str">
        <f>EstadoFlujoEfectivo!B59</f>
        <v>Elaborado por:</v>
      </c>
      <c r="O4" s="29" t="s">
        <v>130</v>
      </c>
      <c r="P4" s="29" t="e">
        <f ca="1">"01 de Julio de "&amp;C2&amp;" al 31 de Agosto de "&amp;C2</f>
        <v>#VALUE!</v>
      </c>
      <c r="Q4" s="29">
        <v>8</v>
      </c>
      <c r="S4" s="29" t="s">
        <v>148</v>
      </c>
      <c r="T4" s="29" t="s">
        <v>149</v>
      </c>
    </row>
    <row r="5" spans="1:29" x14ac:dyDescent="0.25">
      <c r="B5" t="e">
        <f ca="1">LEFT(A2,LEN(A2)-6)</f>
        <v>#VALUE!</v>
      </c>
      <c r="C5" t="e">
        <f ca="1">RIGHT(A2,4)</f>
        <v>#VALUE!</v>
      </c>
      <c r="D5" t="e">
        <f ca="1">LEFT(RIGHT(A2,6),2)</f>
        <v>#VALUE!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0</v>
      </c>
      <c r="J5">
        <f>EstadoFlujoEfectivo!E10</f>
        <v>0</v>
      </c>
      <c r="K5">
        <f>EstadoFlujoEfectivo!B57</f>
        <v>0</v>
      </c>
      <c r="L5" t="str">
        <f>EstadoFlujoEfectivo!B58</f>
        <v xml:space="preserve">Contador Municipal </v>
      </c>
      <c r="M5" t="str">
        <f>EstadoFlujoEfectivo!B59</f>
        <v>Elaborado por:</v>
      </c>
      <c r="O5" s="29" t="s">
        <v>131</v>
      </c>
      <c r="P5" s="29" t="e">
        <f ca="1">"01 de Setiembre de "&amp;C2&amp;" al 31 de Octubre de "&amp;C2</f>
        <v>#VALUE!</v>
      </c>
      <c r="Q5" s="29">
        <v>10</v>
      </c>
      <c r="S5" s="29" t="s">
        <v>150</v>
      </c>
      <c r="T5" s="29" t="s">
        <v>151</v>
      </c>
    </row>
    <row r="6" spans="1:29" x14ac:dyDescent="0.25">
      <c r="B6" t="e">
        <f ca="1">LEFT(A2,LEN(A2)-6)</f>
        <v>#VALUE!</v>
      </c>
      <c r="C6" t="e">
        <f ca="1">RIGHT(A2,4)</f>
        <v>#VALUE!</v>
      </c>
      <c r="D6" t="e">
        <f ca="1">LEFT(RIGHT(A2,6),2)</f>
        <v>#VALUE!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372428.91798999999</v>
      </c>
      <c r="J6">
        <f>EstadoFlujoEfectivo!E11</f>
        <v>325483.13806999999</v>
      </c>
      <c r="K6">
        <f>EstadoFlujoEfectivo!B57</f>
        <v>0</v>
      </c>
      <c r="L6" t="str">
        <f>EstadoFlujoEfectivo!B58</f>
        <v xml:space="preserve">Contador Municipal </v>
      </c>
      <c r="M6" t="str">
        <f>EstadoFlujoEfectivo!B59</f>
        <v>Elaborado por:</v>
      </c>
      <c r="O6" s="29" t="s">
        <v>132</v>
      </c>
      <c r="P6" s="29" t="e">
        <f ca="1">"01 de Noviembre de "&amp;C2&amp;" al 31 de Diciembre de "&amp;C2</f>
        <v>#VALUE!</v>
      </c>
      <c r="Q6" s="29">
        <v>12</v>
      </c>
      <c r="S6" s="29" t="s">
        <v>152</v>
      </c>
      <c r="T6" s="29" t="s">
        <v>153</v>
      </c>
    </row>
    <row r="7" spans="1:29" x14ac:dyDescent="0.25">
      <c r="B7" t="e">
        <f ca="1">LEFT(A2,LEN(A2)-6)</f>
        <v>#VALUE!</v>
      </c>
      <c r="C7" t="e">
        <f ca="1">RIGHT(A2,4)</f>
        <v>#VALUE!</v>
      </c>
      <c r="D7" t="e">
        <f ca="1">LEFT(RIGHT(A2,6),2)</f>
        <v>#VALUE!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64996.544279999995</v>
      </c>
      <c r="J7">
        <f>EstadoFlujoEfectivo!E12</f>
        <v>69778.335859999992</v>
      </c>
      <c r="K7">
        <f>EstadoFlujoEfectivo!B57</f>
        <v>0</v>
      </c>
      <c r="L7" t="str">
        <f>EstadoFlujoEfectivo!B58</f>
        <v xml:space="preserve">Contador Municipal </v>
      </c>
      <c r="M7" t="str">
        <f>EstadoFlujoEfectivo!B59</f>
        <v>Elaborado por:</v>
      </c>
      <c r="O7" s="29" t="s">
        <v>133</v>
      </c>
      <c r="P7" s="29" t="e">
        <f ca="1">"01 de Enero de "&amp;C2&amp;" al 31 de Marzo de "&amp;C2</f>
        <v>#VALUE!</v>
      </c>
      <c r="Q7" s="29">
        <v>3</v>
      </c>
      <c r="S7" s="29" t="s">
        <v>154</v>
      </c>
      <c r="T7" s="29" t="s">
        <v>155</v>
      </c>
    </row>
    <row r="8" spans="1:29" x14ac:dyDescent="0.25">
      <c r="B8" t="e">
        <f ca="1">LEFT(A2,LEN(A2)-6)</f>
        <v>#VALUE!</v>
      </c>
      <c r="C8" t="e">
        <f ca="1">RIGHT(A2,4)</f>
        <v>#VALUE!</v>
      </c>
      <c r="D8" t="e">
        <f ca="1">LEFT(RIGHT(A2,6),2)</f>
        <v>#VALUE!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3181656.7572599999</v>
      </c>
      <c r="J8">
        <f>EstadoFlujoEfectivo!E13</f>
        <v>3184131.2995699998</v>
      </c>
      <c r="K8">
        <f>EstadoFlujoEfectivo!B57</f>
        <v>0</v>
      </c>
      <c r="L8" t="str">
        <f>EstadoFlujoEfectivo!B58</f>
        <v xml:space="preserve">Contador Municipal </v>
      </c>
      <c r="M8" t="str">
        <f>EstadoFlujoEfectivo!B59</f>
        <v>Elaborado por:</v>
      </c>
      <c r="O8" s="29" t="s">
        <v>134</v>
      </c>
      <c r="P8" s="29" t="e">
        <f ca="1">"01 de Enero de "&amp;C2&amp;" al 30 de Junio de "&amp;C2</f>
        <v>#VALUE!</v>
      </c>
      <c r="Q8" s="29">
        <v>6</v>
      </c>
      <c r="S8" s="29" t="s">
        <v>156</v>
      </c>
      <c r="T8" s="29" t="s">
        <v>157</v>
      </c>
    </row>
    <row r="9" spans="1:29" x14ac:dyDescent="0.25">
      <c r="B9" t="e">
        <f ca="1">LEFT(A2,LEN(A2)-6)</f>
        <v>#VALUE!</v>
      </c>
      <c r="C9" t="e">
        <f ca="1">RIGHT(A2,4)</f>
        <v>#VALUE!</v>
      </c>
      <c r="D9" t="e">
        <f ca="1">LEFT(RIGHT(A2,6),2)</f>
        <v>#VALUE!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 t="str">
        <f>EstadoFlujoEfectivo!B58</f>
        <v xml:space="preserve">Contador Municipal </v>
      </c>
      <c r="M9" t="str">
        <f>EstadoFlujoEfectivo!B59</f>
        <v>Elaborado por:</v>
      </c>
      <c r="O9" s="29" t="s">
        <v>135</v>
      </c>
      <c r="P9" s="29" t="e">
        <f ca="1">"01 de Enero de "&amp;C2&amp;" al 30 de Setiembre de "&amp;C2</f>
        <v>#VALUE!</v>
      </c>
      <c r="Q9" s="29">
        <v>9</v>
      </c>
      <c r="S9" s="29" t="s">
        <v>158</v>
      </c>
      <c r="T9" s="29" t="s">
        <v>159</v>
      </c>
    </row>
    <row r="10" spans="1:29" x14ac:dyDescent="0.25">
      <c r="B10" t="e">
        <f ca="1">LEFT(A2,LEN(A2)-6)</f>
        <v>#VALUE!</v>
      </c>
      <c r="C10" t="e">
        <f ca="1">RIGHT(A2,4)</f>
        <v>#VALUE!</v>
      </c>
      <c r="D10" t="e">
        <f ca="1">LEFT(RIGHT(A2,6),2)</f>
        <v>#VALUE!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90960.778790000055</v>
      </c>
      <c r="J10">
        <f>EstadoFlujoEfectivo!E15</f>
        <v>19638.305799999987</v>
      </c>
      <c r="K10">
        <f>EstadoFlujoEfectivo!B57</f>
        <v>0</v>
      </c>
      <c r="L10" t="str">
        <f>EstadoFlujoEfectivo!B58</f>
        <v xml:space="preserve">Contador Municipal </v>
      </c>
      <c r="M10" t="str">
        <f>EstadoFlujoEfectivo!B59</f>
        <v>Elaborado por:</v>
      </c>
      <c r="O10" s="29" t="s">
        <v>136</v>
      </c>
      <c r="P10" s="29" t="e">
        <f ca="1">"01 de Enero de "&amp;C2&amp;" al 31 de Diciembre de "&amp;C2</f>
        <v>#VALUE!</v>
      </c>
      <c r="Q10" s="29">
        <v>12</v>
      </c>
      <c r="S10" s="29" t="s">
        <v>160</v>
      </c>
      <c r="T10" s="29" t="s">
        <v>161</v>
      </c>
    </row>
    <row r="11" spans="1:29" x14ac:dyDescent="0.25">
      <c r="B11" t="e">
        <f ca="1">LEFT(A2,LEN(A2)-6)</f>
        <v>#VALUE!</v>
      </c>
      <c r="C11" t="e">
        <f ca="1">RIGHT(A2,4)</f>
        <v>#VALUE!</v>
      </c>
      <c r="D11" t="e">
        <f ca="1">LEFT(RIGHT(A2,6),2)</f>
        <v>#VALUE!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78</v>
      </c>
      <c r="I11">
        <f>EstadoFlujoEfectivo!D16</f>
        <v>5045000.6944799954</v>
      </c>
      <c r="J11">
        <f>EstadoFlujoEfectivo!E16</f>
        <v>4014554.2378400038</v>
      </c>
      <c r="K11">
        <f>EstadoFlujoEfectivo!B57</f>
        <v>0</v>
      </c>
      <c r="L11" t="str">
        <f>EstadoFlujoEfectivo!B58</f>
        <v xml:space="preserve">Contador Municipal </v>
      </c>
      <c r="M11" t="str">
        <f>EstadoFlujoEfectivo!B59</f>
        <v>Elaborado por:</v>
      </c>
      <c r="O11" s="29" t="s">
        <v>137</v>
      </c>
      <c r="P11" s="29" t="e">
        <f ca="1">"01 de Enero de "&amp;C2&amp;" al 30 de Abril de "&amp;C2</f>
        <v>#VALUE!</v>
      </c>
      <c r="Q11" s="29">
        <v>4</v>
      </c>
      <c r="S11" s="29" t="s">
        <v>162</v>
      </c>
      <c r="T11" s="29" t="s">
        <v>163</v>
      </c>
    </row>
    <row r="12" spans="1:29" x14ac:dyDescent="0.25">
      <c r="B12" t="e">
        <f ca="1">LEFT(A2,LEN(A2)-6)</f>
        <v>#VALUE!</v>
      </c>
      <c r="C12" t="e">
        <f ca="1">RIGHT(A2,4)</f>
        <v>#VALUE!</v>
      </c>
      <c r="D12" t="e">
        <f ca="1">LEFT(RIGHT(A2,6),2)</f>
        <v>#VALUE!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1056627.9460700001</v>
      </c>
      <c r="J12">
        <f>EstadoFlujoEfectivo!E17</f>
        <v>923439.33984999987</v>
      </c>
      <c r="K12">
        <f>EstadoFlujoEfectivo!B57</f>
        <v>0</v>
      </c>
      <c r="L12" t="str">
        <f>EstadoFlujoEfectivo!B58</f>
        <v xml:space="preserve">Contador Municipal </v>
      </c>
      <c r="M12" t="str">
        <f>EstadoFlujoEfectivo!B59</f>
        <v>Elaborado por:</v>
      </c>
      <c r="O12" s="29" t="s">
        <v>138</v>
      </c>
      <c r="P12" s="29" t="e">
        <f ca="1">"01 de Mayo de "&amp;C2&amp;" al 31 de Agosto de "&amp;C2</f>
        <v>#VALUE!</v>
      </c>
      <c r="Q12" s="29">
        <v>8</v>
      </c>
      <c r="S12" s="29" t="s">
        <v>164</v>
      </c>
      <c r="T12" s="29" t="s">
        <v>165</v>
      </c>
    </row>
    <row r="13" spans="1:29" x14ac:dyDescent="0.25">
      <c r="B13" t="e">
        <f ca="1">LEFT(A2,LEN(A2)-6)</f>
        <v>#VALUE!</v>
      </c>
      <c r="C13" t="e">
        <f ca="1">RIGHT(A2,4)</f>
        <v>#VALUE!</v>
      </c>
      <c r="D13" t="e">
        <f ca="1">LEFT(RIGHT(A2,6),2)</f>
        <v>#VALUE!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3613082.9463300002</v>
      </c>
      <c r="J13">
        <f>EstadoFlujoEfectivo!E18</f>
        <v>2778119.0640500002</v>
      </c>
      <c r="K13">
        <f>EstadoFlujoEfectivo!B57</f>
        <v>0</v>
      </c>
      <c r="L13" t="str">
        <f>EstadoFlujoEfectivo!B58</f>
        <v xml:space="preserve">Contador Municipal </v>
      </c>
      <c r="M13" t="str">
        <f>EstadoFlujoEfectivo!B59</f>
        <v>Elaborado por:</v>
      </c>
      <c r="O13" s="29" t="s">
        <v>139</v>
      </c>
      <c r="P13" s="29" t="e">
        <f ca="1">"01 de Setiembre de "&amp;C2&amp;" al 31 de Diciembre de "&amp;C2</f>
        <v>#VALUE!</v>
      </c>
      <c r="Q13" s="29">
        <v>12</v>
      </c>
      <c r="S13" s="29" t="s">
        <v>166</v>
      </c>
      <c r="T13" s="29" t="s">
        <v>167</v>
      </c>
    </row>
    <row r="14" spans="1:29" x14ac:dyDescent="0.25">
      <c r="B14" t="e">
        <f ca="1">LEFT(A2,LEN(A2)-6)</f>
        <v>#VALUE!</v>
      </c>
      <c r="C14" t="e">
        <f ca="1">RIGHT(A2,4)</f>
        <v>#VALUE!</v>
      </c>
      <c r="D14" t="e">
        <f ca="1">LEFT(RIGHT(A2,6),2)</f>
        <v>#VALUE!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28488.162060000002</v>
      </c>
      <c r="J14">
        <f>EstadoFlujoEfectivo!E19</f>
        <v>75029.732739999978</v>
      </c>
      <c r="K14">
        <f>EstadoFlujoEfectivo!B57</f>
        <v>0</v>
      </c>
      <c r="L14" t="str">
        <f>EstadoFlujoEfectivo!B58</f>
        <v xml:space="preserve">Contador Municipal </v>
      </c>
      <c r="M14" t="str">
        <f>EstadoFlujoEfectivo!B59</f>
        <v>Elaborado por:</v>
      </c>
      <c r="O14" s="29" t="s">
        <v>140</v>
      </c>
      <c r="P14" s="29" t="e">
        <f ca="1">"01 de Enero de "&amp;C2&amp;" al 30 de Junio de "&amp;C2</f>
        <v>#VALUE!</v>
      </c>
      <c r="Q14" s="29">
        <v>6</v>
      </c>
      <c r="S14" s="29" t="s">
        <v>168</v>
      </c>
      <c r="T14" s="29" t="s">
        <v>169</v>
      </c>
    </row>
    <row r="15" spans="1:29" x14ac:dyDescent="0.25">
      <c r="B15" t="e">
        <f ca="1">LEFT(A2,LEN(A2)-6)</f>
        <v>#VALUE!</v>
      </c>
      <c r="C15" t="e">
        <f ca="1">RIGHT(A2,4)</f>
        <v>#VALUE!</v>
      </c>
      <c r="D15" t="e">
        <f ca="1">LEFT(RIGHT(A2,6),2)</f>
        <v>#VALUE!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130679.2533</v>
      </c>
      <c r="J15">
        <f>EstadoFlujoEfectivo!E20</f>
        <v>201137.67982000002</v>
      </c>
      <c r="K15">
        <f>EstadoFlujoEfectivo!B57</f>
        <v>0</v>
      </c>
      <c r="L15" t="str">
        <f>EstadoFlujoEfectivo!B58</f>
        <v xml:space="preserve">Contador Municipal </v>
      </c>
      <c r="M15" t="str">
        <f>EstadoFlujoEfectivo!B59</f>
        <v>Elaborado por:</v>
      </c>
      <c r="O15" s="29" t="s">
        <v>796</v>
      </c>
      <c r="P15" s="29" t="e">
        <f ca="1">"01 de enero de "&amp;C2&amp;" al 31 de octubre de "&amp;C2</f>
        <v>#VALUE!</v>
      </c>
      <c r="Q15" s="29">
        <v>12</v>
      </c>
      <c r="S15" s="29" t="s">
        <v>170</v>
      </c>
      <c r="T15" s="29" t="s">
        <v>171</v>
      </c>
    </row>
    <row r="16" spans="1:29" x14ac:dyDescent="0.25">
      <c r="B16" t="e">
        <f ca="1">LEFT(A2,LEN(A2)-6)</f>
        <v>#VALUE!</v>
      </c>
      <c r="C16" t="e">
        <f ca="1">RIGHT(A2,4)</f>
        <v>#VALUE!</v>
      </c>
      <c r="D16" t="e">
        <f ca="1">LEFT(RIGHT(A2,6),2)</f>
        <v>#VALUE!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216122.38671999497</v>
      </c>
      <c r="J16">
        <f>EstadoFlujoEfectivo!E21</f>
        <v>36828.4213800035</v>
      </c>
      <c r="K16">
        <f>EstadoFlujoEfectivo!B57</f>
        <v>0</v>
      </c>
      <c r="L16" t="str">
        <f>EstadoFlujoEfectivo!B58</f>
        <v xml:space="preserve">Contador Municipal </v>
      </c>
      <c r="M16" t="str">
        <f>EstadoFlujoEfectivo!B59</f>
        <v>Elaborado por:</v>
      </c>
      <c r="O16" s="29" t="s">
        <v>141</v>
      </c>
      <c r="P16" s="29" t="e">
        <f ca="1">"01 de Enero de "&amp;C2&amp;" al 31 de Diciembre de " &amp; C2</f>
        <v>#VALUE!</v>
      </c>
      <c r="Q16" s="29">
        <v>12</v>
      </c>
      <c r="S16" s="29" t="s">
        <v>172</v>
      </c>
      <c r="T16" s="29" t="s">
        <v>173</v>
      </c>
    </row>
    <row r="17" spans="2:20" x14ac:dyDescent="0.25">
      <c r="B17" t="e">
        <f ca="1">LEFT(A2,LEN(A2)-6)</f>
        <v>#VALUE!</v>
      </c>
      <c r="C17" t="e">
        <f ca="1">RIGHT(A2,4)</f>
        <v>#VALUE!</v>
      </c>
      <c r="D17" t="e">
        <f ca="1">LEFT(RIGHT(A2,6),2)</f>
        <v>#VALUE!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-179472.71389999613</v>
      </c>
      <c r="J17">
        <f>EstadoFlujoEfectivo!E22</f>
        <v>431408.67268999619</v>
      </c>
      <c r="K17">
        <f>EstadoFlujoEfectivo!B57</f>
        <v>0</v>
      </c>
      <c r="L17" t="str">
        <f>EstadoFlujoEfectivo!B58</f>
        <v xml:space="preserve">Contador Municipal </v>
      </c>
      <c r="M17" t="str">
        <f>EstadoFlujoEfectivo!B59</f>
        <v>Elaborado por:</v>
      </c>
      <c r="S17" s="29" t="s">
        <v>174</v>
      </c>
      <c r="T17" s="29" t="s">
        <v>175</v>
      </c>
    </row>
    <row r="18" spans="2:20" x14ac:dyDescent="0.25">
      <c r="B18" t="e">
        <f ca="1">LEFT(A2,LEN(A2)-6)</f>
        <v>#VALUE!</v>
      </c>
      <c r="C18" t="e">
        <f ca="1">RIGHT(A2,4)</f>
        <v>#VALUE!</v>
      </c>
      <c r="D18" t="e">
        <f ca="1">LEFT(RIGHT(A2,6),2)</f>
        <v>#VALUE!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79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 t="str">
        <f>EstadoFlujoEfectivo!B58</f>
        <v xml:space="preserve">Contador Municipal </v>
      </c>
      <c r="M18" t="str">
        <f>EstadoFlujoEfectivo!B59</f>
        <v>Elaborado por:</v>
      </c>
      <c r="S18" s="29" t="s">
        <v>176</v>
      </c>
      <c r="T18" s="29" t="s">
        <v>177</v>
      </c>
    </row>
    <row r="19" spans="2:20" x14ac:dyDescent="0.25">
      <c r="B19" t="e">
        <f ca="1">LEFT(A2,LEN(A2)-6)</f>
        <v>#VALUE!</v>
      </c>
      <c r="C19" t="e">
        <f ca="1">RIGHT(A2,4)</f>
        <v>#VALUE!</v>
      </c>
      <c r="D19" t="e">
        <f ca="1">LEFT(RIGHT(A2,6),2)</f>
        <v>#VALUE!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 t="str">
        <f>EstadoFlujoEfectivo!B58</f>
        <v xml:space="preserve">Contador Municipal </v>
      </c>
      <c r="M19" t="str">
        <f>EstadoFlujoEfectivo!B59</f>
        <v>Elaborado por:</v>
      </c>
      <c r="S19" s="29" t="s">
        <v>178</v>
      </c>
      <c r="T19" s="29" t="s">
        <v>179</v>
      </c>
    </row>
    <row r="20" spans="2:20" x14ac:dyDescent="0.25">
      <c r="B20" t="e">
        <f ca="1">LEFT(A2,LEN(A2)-6)</f>
        <v>#VALUE!</v>
      </c>
      <c r="C20" t="e">
        <f ca="1">RIGHT(A2,4)</f>
        <v>#VALUE!</v>
      </c>
      <c r="D20" t="e">
        <f ca="1">LEFT(RIGHT(A2,6),2)</f>
        <v>#VALUE!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 t="str">
        <f>EstadoFlujoEfectivo!B58</f>
        <v xml:space="preserve">Contador Municipal </v>
      </c>
      <c r="M20" t="str">
        <f>EstadoFlujoEfectivo!B59</f>
        <v>Elaborado por:</v>
      </c>
      <c r="S20" s="29" t="s">
        <v>180</v>
      </c>
      <c r="T20" s="29" t="s">
        <v>181</v>
      </c>
    </row>
    <row r="21" spans="2:20" x14ac:dyDescent="0.25">
      <c r="B21" t="e">
        <f ca="1">LEFT(A2,LEN(A2)-6)</f>
        <v>#VALUE!</v>
      </c>
      <c r="C21" t="e">
        <f ca="1">RIGHT(A2,4)</f>
        <v>#VALUE!</v>
      </c>
      <c r="D21" t="e">
        <f ca="1">LEFT(RIGHT(A2,6),2)</f>
        <v>#VALUE!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 t="str">
        <f>EstadoFlujoEfectivo!B58</f>
        <v xml:space="preserve">Contador Municipal </v>
      </c>
      <c r="M21" t="str">
        <f>EstadoFlujoEfectivo!B59</f>
        <v>Elaborado por:</v>
      </c>
      <c r="S21" s="29" t="s">
        <v>182</v>
      </c>
      <c r="T21" s="29" t="s">
        <v>183</v>
      </c>
    </row>
    <row r="22" spans="2:20" x14ac:dyDescent="0.25">
      <c r="B22" t="e">
        <f ca="1">LEFT(A2,LEN(A2)-6)</f>
        <v>#VALUE!</v>
      </c>
      <c r="C22" t="e">
        <f ca="1">RIGHT(A2,4)</f>
        <v>#VALUE!</v>
      </c>
      <c r="D22" t="e">
        <f ca="1">LEFT(RIGHT(A2,6),2)</f>
        <v>#VALUE!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 t="str">
        <f>EstadoFlujoEfectivo!B58</f>
        <v xml:space="preserve">Contador Municipal </v>
      </c>
      <c r="M22" t="str">
        <f>EstadoFlujoEfectivo!B59</f>
        <v>Elaborado por:</v>
      </c>
      <c r="S22" s="29" t="s">
        <v>184</v>
      </c>
      <c r="T22" s="29" t="s">
        <v>185</v>
      </c>
    </row>
    <row r="23" spans="2:20" x14ac:dyDescent="0.25">
      <c r="B23" t="e">
        <f ca="1">LEFT(A2,LEN(A2)-6)</f>
        <v>#VALUE!</v>
      </c>
      <c r="C23" t="e">
        <f ca="1">RIGHT(A2,4)</f>
        <v>#VALUE!</v>
      </c>
      <c r="D23" t="e">
        <f ca="1">LEFT(RIGHT(A2,6),2)</f>
        <v>#VALUE!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 t="str">
        <f>EstadoFlujoEfectivo!B58</f>
        <v xml:space="preserve">Contador Municipal </v>
      </c>
      <c r="M23" t="str">
        <f>EstadoFlujoEfectivo!B59</f>
        <v>Elaborado por:</v>
      </c>
      <c r="S23" s="29" t="s">
        <v>186</v>
      </c>
      <c r="T23" s="29" t="s">
        <v>187</v>
      </c>
    </row>
    <row r="24" spans="2:20" x14ac:dyDescent="0.25">
      <c r="B24" t="e">
        <f ca="1">LEFT(A2,LEN(A2)-6)</f>
        <v>#VALUE!</v>
      </c>
      <c r="C24" t="e">
        <f ca="1">RIGHT(A2,4)</f>
        <v>#VALUE!</v>
      </c>
      <c r="D24" t="e">
        <f ca="1">LEFT(RIGHT(A2,6),2)</f>
        <v>#VALUE!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80</v>
      </c>
      <c r="I24">
        <f>EstadoFlujoEfectivo!D31</f>
        <v>317877.10570999997</v>
      </c>
      <c r="J24">
        <f>EstadoFlujoEfectivo!E31</f>
        <v>57221.045149996608</v>
      </c>
      <c r="K24">
        <f>EstadoFlujoEfectivo!B57</f>
        <v>0</v>
      </c>
      <c r="L24" t="str">
        <f>EstadoFlujoEfectivo!B58</f>
        <v xml:space="preserve">Contador Municipal </v>
      </c>
      <c r="M24" t="str">
        <f>EstadoFlujoEfectivo!B59</f>
        <v>Elaborado por:</v>
      </c>
      <c r="S24" s="29" t="s">
        <v>188</v>
      </c>
      <c r="T24" s="29" t="s">
        <v>189</v>
      </c>
    </row>
    <row r="25" spans="2:20" x14ac:dyDescent="0.25">
      <c r="B25" t="e">
        <f ca="1">LEFT(A2,LEN(A2)-6)</f>
        <v>#VALUE!</v>
      </c>
      <c r="C25" t="e">
        <f ca="1">RIGHT(A2,4)</f>
        <v>#VALUE!</v>
      </c>
      <c r="D25" t="e">
        <f ca="1">LEFT(RIGHT(A2,6),2)</f>
        <v>#VALUE!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317877.10570999997</v>
      </c>
      <c r="J25">
        <f>EstadoFlujoEfectivo!E32</f>
        <v>57221.045149996608</v>
      </c>
      <c r="K25">
        <f>EstadoFlujoEfectivo!B57</f>
        <v>0</v>
      </c>
      <c r="L25" t="str">
        <f>EstadoFlujoEfectivo!B58</f>
        <v xml:space="preserve">Contador Municipal </v>
      </c>
      <c r="M25" t="str">
        <f>EstadoFlujoEfectivo!B59</f>
        <v>Elaborado por:</v>
      </c>
      <c r="S25" s="29" t="s">
        <v>190</v>
      </c>
      <c r="T25" s="29" t="s">
        <v>191</v>
      </c>
    </row>
    <row r="26" spans="2:20" x14ac:dyDescent="0.25">
      <c r="B26" t="e">
        <f ca="1">LEFT(A2,LEN(A2)-6)</f>
        <v>#VALUE!</v>
      </c>
      <c r="C26" t="e">
        <f ca="1">RIGHT(A2,4)</f>
        <v>#VALUE!</v>
      </c>
      <c r="D26" t="e">
        <f ca="1">LEFT(RIGHT(A2,6),2)</f>
        <v>#VALUE!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 t="str">
        <f>EstadoFlujoEfectivo!B58</f>
        <v xml:space="preserve">Contador Municipal </v>
      </c>
      <c r="M26" t="str">
        <f>EstadoFlujoEfectivo!B59</f>
        <v>Elaborado por:</v>
      </c>
      <c r="S26" s="29" t="s">
        <v>192</v>
      </c>
      <c r="T26" s="29" t="s">
        <v>193</v>
      </c>
    </row>
    <row r="27" spans="2:20" x14ac:dyDescent="0.25">
      <c r="B27" t="e">
        <f ca="1">LEFT(A2,LEN(A2)-6)</f>
        <v>#VALUE!</v>
      </c>
      <c r="C27" t="e">
        <f ca="1">RIGHT(A2,4)</f>
        <v>#VALUE!</v>
      </c>
      <c r="D27" t="e">
        <f ca="1">LEFT(RIGHT(A2,6),2)</f>
        <v>#VALUE!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 t="str">
        <f>EstadoFlujoEfectivo!B58</f>
        <v xml:space="preserve">Contador Municipal </v>
      </c>
      <c r="M27" t="str">
        <f>EstadoFlujoEfectivo!B59</f>
        <v>Elaborado por:</v>
      </c>
      <c r="S27" s="29" t="s">
        <v>194</v>
      </c>
      <c r="T27" s="29" t="s">
        <v>195</v>
      </c>
    </row>
    <row r="28" spans="2:20" x14ac:dyDescent="0.25">
      <c r="B28" t="e">
        <f ca="1">LEFT(A2,LEN(A2)-6)</f>
        <v>#VALUE!</v>
      </c>
      <c r="C28" t="e">
        <f ca="1">RIGHT(A2,4)</f>
        <v>#VALUE!</v>
      </c>
      <c r="D28" t="e">
        <f ca="1">LEFT(RIGHT(A2,6),2)</f>
        <v>#VALUE!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 t="str">
        <f>EstadoFlujoEfectivo!B58</f>
        <v xml:space="preserve">Contador Municipal </v>
      </c>
      <c r="M28" t="str">
        <f>EstadoFlujoEfectivo!B59</f>
        <v>Elaborado por:</v>
      </c>
      <c r="S28" s="29" t="s">
        <v>196</v>
      </c>
      <c r="T28" s="29" t="s">
        <v>197</v>
      </c>
    </row>
    <row r="29" spans="2:20" x14ac:dyDescent="0.25">
      <c r="B29" t="e">
        <f ca="1">LEFT(A2,LEN(A2)-6)</f>
        <v>#VALUE!</v>
      </c>
      <c r="C29" t="e">
        <f ca="1">RIGHT(A2,4)</f>
        <v>#VALUE!</v>
      </c>
      <c r="D29" t="e">
        <f ca="1">LEFT(RIGHT(A2,6),2)</f>
        <v>#VALUE!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 t="str">
        <f>EstadoFlujoEfectivo!B58</f>
        <v xml:space="preserve">Contador Municipal </v>
      </c>
      <c r="M29" t="str">
        <f>EstadoFlujoEfectivo!B59</f>
        <v>Elaborado por:</v>
      </c>
      <c r="S29" s="29" t="s">
        <v>198</v>
      </c>
      <c r="T29" s="29" t="s">
        <v>199</v>
      </c>
    </row>
    <row r="30" spans="2:20" x14ac:dyDescent="0.25">
      <c r="B30" t="e">
        <f ca="1">LEFT(A2,LEN(A2)-6)</f>
        <v>#VALUE!</v>
      </c>
      <c r="C30" t="e">
        <f ca="1">RIGHT(A2,4)</f>
        <v>#VALUE!</v>
      </c>
      <c r="D30" t="e">
        <f ca="1">LEFT(RIGHT(A2,6),2)</f>
        <v>#VALUE!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-317877.10570999997</v>
      </c>
      <c r="J30">
        <f>EstadoFlujoEfectivo!E37</f>
        <v>-57221.045149996608</v>
      </c>
      <c r="K30">
        <f>EstadoFlujoEfectivo!B57</f>
        <v>0</v>
      </c>
      <c r="L30" t="str">
        <f>EstadoFlujoEfectivo!B58</f>
        <v xml:space="preserve">Contador Municipal </v>
      </c>
      <c r="M30" t="str">
        <f>EstadoFlujoEfectivo!B59</f>
        <v>Elaborado por:</v>
      </c>
      <c r="S30" s="29" t="s">
        <v>200</v>
      </c>
      <c r="T30" s="29" t="s">
        <v>201</v>
      </c>
    </row>
    <row r="31" spans="2:20" x14ac:dyDescent="0.25">
      <c r="B31" t="e">
        <f ca="1">LEFT(A2,LEN(A2)-6)</f>
        <v>#VALUE!</v>
      </c>
      <c r="C31" t="e">
        <f ca="1">RIGHT(A2,4)</f>
        <v>#VALUE!</v>
      </c>
      <c r="D31" t="e">
        <f ca="1">LEFT(RIGHT(A2,6),2)</f>
        <v>#VALUE!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81</v>
      </c>
      <c r="I31">
        <f>EstadoFlujoEfectivo!D40</f>
        <v>0</v>
      </c>
      <c r="J31">
        <f>EstadoFlujoEfectivo!E40</f>
        <v>861716.85860000015</v>
      </c>
      <c r="K31">
        <f>EstadoFlujoEfectivo!B57</f>
        <v>0</v>
      </c>
      <c r="L31" t="str">
        <f>EstadoFlujoEfectivo!B58</f>
        <v xml:space="preserve">Contador Municipal </v>
      </c>
      <c r="M31" t="str">
        <f>EstadoFlujoEfectivo!B59</f>
        <v>Elaborado por:</v>
      </c>
      <c r="S31" s="38" t="s">
        <v>202</v>
      </c>
      <c r="T31" s="29" t="s">
        <v>203</v>
      </c>
    </row>
    <row r="32" spans="2:20" x14ac:dyDescent="0.25">
      <c r="B32" t="e">
        <f ca="1">LEFT(A2,LEN(A2)-6)</f>
        <v>#VALUE!</v>
      </c>
      <c r="C32" t="e">
        <f ca="1">RIGHT(A2,4)</f>
        <v>#VALUE!</v>
      </c>
      <c r="D32" t="e">
        <f ca="1">LEFT(RIGHT(A2,6),2)</f>
        <v>#VALUE!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 t="str">
        <f>EstadoFlujoEfectivo!B58</f>
        <v xml:space="preserve">Contador Municipal </v>
      </c>
      <c r="M32" t="str">
        <f>EstadoFlujoEfectivo!B59</f>
        <v>Elaborado por:</v>
      </c>
      <c r="S32" s="29" t="s">
        <v>204</v>
      </c>
      <c r="T32" s="29" t="s">
        <v>205</v>
      </c>
    </row>
    <row r="33" spans="2:20" x14ac:dyDescent="0.25">
      <c r="B33" t="e">
        <f ca="1">LEFT(A2,LEN(A2)-6)</f>
        <v>#VALUE!</v>
      </c>
      <c r="C33" t="e">
        <f ca="1">RIGHT(A2,4)</f>
        <v>#VALUE!</v>
      </c>
      <c r="D33" t="e">
        <f ca="1">LEFT(RIGHT(A2,6),2)</f>
        <v>#VALUE!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 t="str">
        <f>EstadoFlujoEfectivo!B58</f>
        <v xml:space="preserve">Contador Municipal </v>
      </c>
      <c r="M33" t="str">
        <f>EstadoFlujoEfectivo!B59</f>
        <v>Elaborado por:</v>
      </c>
      <c r="S33" s="29" t="s">
        <v>206</v>
      </c>
      <c r="T33" s="29" t="s">
        <v>207</v>
      </c>
    </row>
    <row r="34" spans="2:20" x14ac:dyDescent="0.25">
      <c r="B34" t="e">
        <f ca="1">LEFT(A2,LEN(A2)-6)</f>
        <v>#VALUE!</v>
      </c>
      <c r="C34" t="e">
        <f ca="1">RIGHT(A2,4)</f>
        <v>#VALUE!</v>
      </c>
      <c r="D34" t="e">
        <f ca="1">LEFT(RIGHT(A2,6),2)</f>
        <v>#VALUE!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0</v>
      </c>
      <c r="J34">
        <f>EstadoFlujoEfectivo!E43</f>
        <v>861716.85860000015</v>
      </c>
      <c r="K34">
        <f>EstadoFlujoEfectivo!B57</f>
        <v>0</v>
      </c>
      <c r="L34" t="str">
        <f>EstadoFlujoEfectivo!B58</f>
        <v xml:space="preserve">Contador Municipal </v>
      </c>
      <c r="M34" t="str">
        <f>EstadoFlujoEfectivo!B59</f>
        <v>Elaborado por:</v>
      </c>
      <c r="S34" s="29" t="s">
        <v>208</v>
      </c>
      <c r="T34" s="29" t="s">
        <v>209</v>
      </c>
    </row>
    <row r="35" spans="2:20" x14ac:dyDescent="0.25">
      <c r="B35" t="e">
        <f ca="1">LEFT(A2,LEN(A2)-6)</f>
        <v>#VALUE!</v>
      </c>
      <c r="C35" t="e">
        <f ca="1">RIGHT(A2,4)</f>
        <v>#VALUE!</v>
      </c>
      <c r="D35" t="e">
        <f ca="1">LEFT(RIGHT(A2,6),2)</f>
        <v>#VALUE!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82</v>
      </c>
      <c r="I35">
        <f>EstadoFlujoEfectivo!D44</f>
        <v>430374.69382000016</v>
      </c>
      <c r="J35">
        <f>EstadoFlujoEfectivo!E44</f>
        <v>296737.25636</v>
      </c>
      <c r="K35">
        <f>EstadoFlujoEfectivo!B57</f>
        <v>0</v>
      </c>
      <c r="L35" t="str">
        <f>EstadoFlujoEfectivo!B58</f>
        <v xml:space="preserve">Contador Municipal </v>
      </c>
      <c r="M35" t="str">
        <f>EstadoFlujoEfectivo!B59</f>
        <v>Elaborado por:</v>
      </c>
      <c r="S35" s="29" t="s">
        <v>210</v>
      </c>
      <c r="T35" s="29" t="s">
        <v>211</v>
      </c>
    </row>
    <row r="36" spans="2:20" x14ac:dyDescent="0.25">
      <c r="B36" t="e">
        <f ca="1">LEFT(A2,LEN(A2)-6)</f>
        <v>#VALUE!</v>
      </c>
      <c r="C36" t="e">
        <f ca="1">RIGHT(A2,4)</f>
        <v>#VALUE!</v>
      </c>
      <c r="D36" t="e">
        <f ca="1">LEFT(RIGHT(A2,6),2)</f>
        <v>#VALUE!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 t="str">
        <f>EstadoFlujoEfectivo!B58</f>
        <v xml:space="preserve">Contador Municipal </v>
      </c>
      <c r="M36" t="str">
        <f>EstadoFlujoEfectivo!B59</f>
        <v>Elaborado por:</v>
      </c>
      <c r="S36" s="29" t="s">
        <v>212</v>
      </c>
      <c r="T36" s="29" t="s">
        <v>213</v>
      </c>
    </row>
    <row r="37" spans="2:20" x14ac:dyDescent="0.25">
      <c r="B37" t="e">
        <f ca="1">LEFT(A2,LEN(A2)-6)</f>
        <v>#VALUE!</v>
      </c>
      <c r="C37" t="e">
        <f ca="1">RIGHT(A2,4)</f>
        <v>#VALUE!</v>
      </c>
      <c r="D37" t="e">
        <f ca="1">LEFT(RIGHT(A2,6),2)</f>
        <v>#VALUE!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323377.02014000015</v>
      </c>
      <c r="J37">
        <f>EstadoFlujoEfectivo!E46</f>
        <v>209999.35080000001</v>
      </c>
      <c r="K37">
        <f>EstadoFlujoEfectivo!B57</f>
        <v>0</v>
      </c>
      <c r="L37" t="str">
        <f>EstadoFlujoEfectivo!B58</f>
        <v xml:space="preserve">Contador Municipal </v>
      </c>
      <c r="M37" t="str">
        <f>EstadoFlujoEfectivo!B59</f>
        <v>Elaborado por:</v>
      </c>
      <c r="S37" s="29" t="s">
        <v>214</v>
      </c>
      <c r="T37" s="29" t="s">
        <v>215</v>
      </c>
    </row>
    <row r="38" spans="2:20" x14ac:dyDescent="0.25">
      <c r="B38" t="e">
        <f ca="1">LEFT(A2,LEN(A2)-6)</f>
        <v>#VALUE!</v>
      </c>
      <c r="C38" t="e">
        <f ca="1">RIGHT(A2,4)</f>
        <v>#VALUE!</v>
      </c>
      <c r="D38" t="e">
        <f ca="1">LEFT(RIGHT(A2,6),2)</f>
        <v>#VALUE!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106997.67368000001</v>
      </c>
      <c r="J38">
        <f>EstadoFlujoEfectivo!E47</f>
        <v>86737.905559999999</v>
      </c>
      <c r="K38">
        <f>EstadoFlujoEfectivo!B57</f>
        <v>0</v>
      </c>
      <c r="L38" t="str">
        <f>EstadoFlujoEfectivo!B58</f>
        <v xml:space="preserve">Contador Municipal </v>
      </c>
      <c r="M38" t="str">
        <f>EstadoFlujoEfectivo!B59</f>
        <v>Elaborado por:</v>
      </c>
      <c r="S38" s="29" t="s">
        <v>216</v>
      </c>
      <c r="T38" s="29" t="s">
        <v>217</v>
      </c>
    </row>
    <row r="39" spans="2:20" x14ac:dyDescent="0.25">
      <c r="B39" t="e">
        <f ca="1">LEFT(A2,LEN(A2)-6)</f>
        <v>#VALUE!</v>
      </c>
      <c r="C39" t="e">
        <f ca="1">RIGHT(A2,4)</f>
        <v>#VALUE!</v>
      </c>
      <c r="D39" t="e">
        <f ca="1">LEFT(RIGHT(A2,6),2)</f>
        <v>#VALUE!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-430374.69382000016</v>
      </c>
      <c r="J39">
        <f>EstadoFlujoEfectivo!E48</f>
        <v>564979.60224000015</v>
      </c>
      <c r="K39">
        <f>EstadoFlujoEfectivo!B57</f>
        <v>0</v>
      </c>
      <c r="L39" t="str">
        <f>EstadoFlujoEfectivo!B58</f>
        <v xml:space="preserve">Contador Municipal </v>
      </c>
      <c r="M39" t="str">
        <f>EstadoFlujoEfectivo!B59</f>
        <v>Elaborado por:</v>
      </c>
      <c r="S39" s="29" t="s">
        <v>218</v>
      </c>
      <c r="T39" s="29" t="s">
        <v>219</v>
      </c>
    </row>
    <row r="40" spans="2:20" x14ac:dyDescent="0.25">
      <c r="B40" t="e">
        <f ca="1">LEFT(A2,LEN(A2)-6)</f>
        <v>#VALUE!</v>
      </c>
      <c r="C40" t="e">
        <f ca="1">RIGHT(A2,4)</f>
        <v>#VALUE!</v>
      </c>
      <c r="D40" t="e">
        <f ca="1">LEFT(RIGHT(A2,6),2)</f>
        <v>#VALUE!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-927724.51342999632</v>
      </c>
      <c r="J40">
        <f>EstadoFlujoEfectivo!E50</f>
        <v>939167.2297799997</v>
      </c>
      <c r="K40">
        <f>EstadoFlujoEfectivo!B57</f>
        <v>0</v>
      </c>
      <c r="L40" t="str">
        <f>EstadoFlujoEfectivo!B58</f>
        <v xml:space="preserve">Contador Municipal </v>
      </c>
      <c r="M40" t="str">
        <f>EstadoFlujoEfectivo!B59</f>
        <v>Elaborado por:</v>
      </c>
      <c r="S40" s="29" t="s">
        <v>220</v>
      </c>
      <c r="T40" s="29" t="s">
        <v>221</v>
      </c>
    </row>
    <row r="41" spans="2:20" x14ac:dyDescent="0.25">
      <c r="B41" t="e">
        <f ca="1">LEFT(A2,LEN(A2)-6)</f>
        <v>#VALUE!</v>
      </c>
      <c r="C41" t="e">
        <f ca="1">RIGHT(A2,4)</f>
        <v>#VALUE!</v>
      </c>
      <c r="D41" t="e">
        <f ca="1">LEFT(RIGHT(A2,6),2)</f>
        <v>#VALUE!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 t="str">
        <f>EstadoFlujoEfectivo!B58</f>
        <v xml:space="preserve">Contador Municipal </v>
      </c>
      <c r="M41" t="str">
        <f>EstadoFlujoEfectivo!B59</f>
        <v>Elaborado por:</v>
      </c>
      <c r="S41" s="29" t="s">
        <v>222</v>
      </c>
      <c r="T41" s="29" t="s">
        <v>223</v>
      </c>
    </row>
    <row r="42" spans="2:20" x14ac:dyDescent="0.25">
      <c r="B42" t="e">
        <f ca="1">LEFT(A2,LEN(A2)-6)</f>
        <v>#VALUE!</v>
      </c>
      <c r="C42" t="e">
        <f ca="1">RIGHT(A2,4)</f>
        <v>#VALUE!</v>
      </c>
      <c r="D42" t="e">
        <f ca="1">LEFT(RIGHT(A2,6),2)</f>
        <v>#VALUE!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2705767.3893000004</v>
      </c>
      <c r="J42">
        <f>EstadoFlujoEfectivo!E53</f>
        <v>1584721.0476500001</v>
      </c>
      <c r="K42">
        <f>EstadoFlujoEfectivo!B57</f>
        <v>0</v>
      </c>
      <c r="L42" t="str">
        <f>EstadoFlujoEfectivo!B58</f>
        <v xml:space="preserve">Contador Municipal </v>
      </c>
      <c r="M42" t="str">
        <f>EstadoFlujoEfectivo!B59</f>
        <v>Elaborado por:</v>
      </c>
      <c r="S42" s="37" t="s">
        <v>772</v>
      </c>
      <c r="T42" s="29" t="s">
        <v>771</v>
      </c>
    </row>
    <row r="43" spans="2:20" x14ac:dyDescent="0.25">
      <c r="B43" t="e">
        <f ca="1">LEFT(A2,LEN(A2)-6)</f>
        <v>#VALUE!</v>
      </c>
      <c r="C43" t="e">
        <f ca="1">RIGHT(A2,4)</f>
        <v>#VALUE!</v>
      </c>
      <c r="D43" t="e">
        <f ca="1">LEFT(RIGHT(A2,6),2)</f>
        <v>#VALUE!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83</v>
      </c>
      <c r="I43">
        <f>EstadoFlujoEfectivo!D54</f>
        <v>1778042.8758700041</v>
      </c>
      <c r="J43">
        <f>EstadoFlujoEfectivo!E54</f>
        <v>2523888.2774299998</v>
      </c>
      <c r="K43">
        <f>EstadoFlujoEfectivo!B57</f>
        <v>0</v>
      </c>
      <c r="L43" t="str">
        <f>EstadoFlujoEfectivo!B58</f>
        <v xml:space="preserve">Contador Municipal </v>
      </c>
      <c r="M43" t="str">
        <f>EstadoFlujoEfectivo!B59</f>
        <v>Elaborado por:</v>
      </c>
      <c r="S43" s="37" t="s">
        <v>773</v>
      </c>
      <c r="T43" s="29" t="s">
        <v>781</v>
      </c>
    </row>
    <row r="44" spans="2:20" x14ac:dyDescent="0.25">
      <c r="S44" s="29" t="s">
        <v>224</v>
      </c>
      <c r="T44" s="29" t="s">
        <v>225</v>
      </c>
    </row>
    <row r="45" spans="2:20" x14ac:dyDescent="0.25">
      <c r="S45" s="29" t="s">
        <v>226</v>
      </c>
      <c r="T45" s="29" t="s">
        <v>227</v>
      </c>
    </row>
    <row r="46" spans="2:20" x14ac:dyDescent="0.25">
      <c r="S46" s="29" t="s">
        <v>228</v>
      </c>
      <c r="T46" s="29" t="s">
        <v>229</v>
      </c>
    </row>
    <row r="47" spans="2:20" x14ac:dyDescent="0.25">
      <c r="S47" s="29" t="s">
        <v>230</v>
      </c>
      <c r="T47" s="29" t="s">
        <v>231</v>
      </c>
    </row>
    <row r="48" spans="2:20" x14ac:dyDescent="0.25">
      <c r="S48" s="29" t="s">
        <v>232</v>
      </c>
      <c r="T48" s="29" t="s">
        <v>233</v>
      </c>
    </row>
    <row r="49" spans="19:20" x14ac:dyDescent="0.25">
      <c r="S49" s="29" t="s">
        <v>234</v>
      </c>
      <c r="T49" s="29" t="s">
        <v>235</v>
      </c>
    </row>
    <row r="50" spans="19:20" x14ac:dyDescent="0.25">
      <c r="S50" s="29" t="s">
        <v>236</v>
      </c>
      <c r="T50" s="29" t="s">
        <v>237</v>
      </c>
    </row>
    <row r="51" spans="19:20" x14ac:dyDescent="0.25">
      <c r="S51" s="29" t="s">
        <v>238</v>
      </c>
      <c r="T51" s="29" t="s">
        <v>239</v>
      </c>
    </row>
    <row r="52" spans="19:20" x14ac:dyDescent="0.25">
      <c r="S52" s="29" t="s">
        <v>240</v>
      </c>
      <c r="T52" s="29" t="s">
        <v>241</v>
      </c>
    </row>
    <row r="53" spans="19:20" x14ac:dyDescent="0.25">
      <c r="S53" s="29" t="s">
        <v>242</v>
      </c>
      <c r="T53" s="29" t="s">
        <v>243</v>
      </c>
    </row>
    <row r="54" spans="19:20" x14ac:dyDescent="0.25">
      <c r="S54" s="29" t="s">
        <v>244</v>
      </c>
      <c r="T54" s="29" t="s">
        <v>245</v>
      </c>
    </row>
    <row r="55" spans="19:20" x14ac:dyDescent="0.25">
      <c r="S55" s="29" t="s">
        <v>246</v>
      </c>
      <c r="T55" s="29" t="s">
        <v>247</v>
      </c>
    </row>
    <row r="56" spans="19:20" x14ac:dyDescent="0.25">
      <c r="S56" s="29" t="s">
        <v>248</v>
      </c>
      <c r="T56" s="29" t="s">
        <v>249</v>
      </c>
    </row>
    <row r="57" spans="19:20" x14ac:dyDescent="0.25">
      <c r="S57" s="29" t="s">
        <v>250</v>
      </c>
      <c r="T57" s="29" t="s">
        <v>251</v>
      </c>
    </row>
    <row r="58" spans="19:20" x14ac:dyDescent="0.25">
      <c r="S58" s="29" t="s">
        <v>252</v>
      </c>
      <c r="T58" s="29" t="s">
        <v>253</v>
      </c>
    </row>
    <row r="59" spans="19:20" x14ac:dyDescent="0.25">
      <c r="S59" s="29" t="s">
        <v>254</v>
      </c>
      <c r="T59" s="29" t="s">
        <v>255</v>
      </c>
    </row>
    <row r="60" spans="19:20" x14ac:dyDescent="0.25">
      <c r="S60" s="29" t="s">
        <v>256</v>
      </c>
      <c r="T60" s="29" t="s">
        <v>257</v>
      </c>
    </row>
    <row r="61" spans="19:20" x14ac:dyDescent="0.25">
      <c r="S61" s="29" t="s">
        <v>258</v>
      </c>
      <c r="T61" s="29" t="s">
        <v>259</v>
      </c>
    </row>
    <row r="62" spans="19:20" x14ac:dyDescent="0.25">
      <c r="S62" s="29" t="s">
        <v>260</v>
      </c>
      <c r="T62" s="29" t="s">
        <v>261</v>
      </c>
    </row>
    <row r="63" spans="19:20" x14ac:dyDescent="0.25">
      <c r="S63" s="29" t="s">
        <v>262</v>
      </c>
      <c r="T63" s="29" t="s">
        <v>263</v>
      </c>
    </row>
    <row r="64" spans="19:20" x14ac:dyDescent="0.25">
      <c r="S64" s="29" t="s">
        <v>264</v>
      </c>
      <c r="T64" s="29" t="s">
        <v>265</v>
      </c>
    </row>
    <row r="65" spans="19:20" x14ac:dyDescent="0.25">
      <c r="S65" s="29" t="s">
        <v>266</v>
      </c>
      <c r="T65" s="29" t="s">
        <v>267</v>
      </c>
    </row>
    <row r="66" spans="19:20" x14ac:dyDescent="0.25">
      <c r="S66" s="29" t="s">
        <v>268</v>
      </c>
      <c r="T66" s="29" t="s">
        <v>269</v>
      </c>
    </row>
    <row r="67" spans="19:20" x14ac:dyDescent="0.25">
      <c r="S67" s="29" t="s">
        <v>270</v>
      </c>
      <c r="T67" s="29" t="s">
        <v>271</v>
      </c>
    </row>
    <row r="68" spans="19:20" x14ac:dyDescent="0.25">
      <c r="S68" s="29" t="s">
        <v>272</v>
      </c>
      <c r="T68" s="29" t="s">
        <v>273</v>
      </c>
    </row>
    <row r="69" spans="19:20" x14ac:dyDescent="0.25">
      <c r="S69" s="29" t="s">
        <v>274</v>
      </c>
      <c r="T69" s="29" t="s">
        <v>275</v>
      </c>
    </row>
    <row r="70" spans="19:20" x14ac:dyDescent="0.25">
      <c r="S70" s="29" t="s">
        <v>276</v>
      </c>
      <c r="T70" s="29" t="s">
        <v>277</v>
      </c>
    </row>
    <row r="71" spans="19:20" x14ac:dyDescent="0.25">
      <c r="S71" s="38" t="s">
        <v>790</v>
      </c>
      <c r="T71" s="29" t="s">
        <v>791</v>
      </c>
    </row>
    <row r="72" spans="19:20" x14ac:dyDescent="0.25">
      <c r="S72" s="29" t="s">
        <v>278</v>
      </c>
      <c r="T72" s="29" t="s">
        <v>279</v>
      </c>
    </row>
    <row r="73" spans="19:20" x14ac:dyDescent="0.25">
      <c r="S73" s="29" t="s">
        <v>280</v>
      </c>
      <c r="T73" s="29" t="s">
        <v>281</v>
      </c>
    </row>
    <row r="74" spans="19:20" x14ac:dyDescent="0.25">
      <c r="S74" s="29" t="s">
        <v>282</v>
      </c>
      <c r="T74" s="29" t="s">
        <v>283</v>
      </c>
    </row>
    <row r="75" spans="19:20" x14ac:dyDescent="0.25">
      <c r="S75" s="29" t="s">
        <v>284</v>
      </c>
      <c r="T75" s="29" t="s">
        <v>285</v>
      </c>
    </row>
    <row r="76" spans="19:20" x14ac:dyDescent="0.25">
      <c r="S76" s="29" t="s">
        <v>286</v>
      </c>
      <c r="T76" s="29" t="s">
        <v>287</v>
      </c>
    </row>
    <row r="77" spans="19:20" x14ac:dyDescent="0.25">
      <c r="S77" s="29" t="s">
        <v>288</v>
      </c>
      <c r="T77" s="29" t="s">
        <v>289</v>
      </c>
    </row>
    <row r="78" spans="19:20" x14ac:dyDescent="0.25">
      <c r="S78" s="29" t="s">
        <v>290</v>
      </c>
      <c r="T78" s="29" t="s">
        <v>291</v>
      </c>
    </row>
    <row r="79" spans="19:20" x14ac:dyDescent="0.25">
      <c r="S79" s="29" t="s">
        <v>292</v>
      </c>
      <c r="T79" s="29" t="s">
        <v>293</v>
      </c>
    </row>
    <row r="80" spans="19:20" x14ac:dyDescent="0.25">
      <c r="S80" s="29" t="s">
        <v>294</v>
      </c>
      <c r="T80" s="29" t="s">
        <v>295</v>
      </c>
    </row>
    <row r="81" spans="19:20" x14ac:dyDescent="0.25">
      <c r="S81" s="29" t="s">
        <v>296</v>
      </c>
      <c r="T81" s="29" t="s">
        <v>297</v>
      </c>
    </row>
    <row r="82" spans="19:20" x14ac:dyDescent="0.25">
      <c r="S82" s="29" t="s">
        <v>298</v>
      </c>
      <c r="T82" s="29" t="s">
        <v>299</v>
      </c>
    </row>
    <row r="83" spans="19:20" x14ac:dyDescent="0.25">
      <c r="S83" s="29" t="s">
        <v>300</v>
      </c>
      <c r="T83" s="29" t="s">
        <v>301</v>
      </c>
    </row>
    <row r="84" spans="19:20" x14ac:dyDescent="0.25">
      <c r="S84" s="29" t="s">
        <v>302</v>
      </c>
      <c r="T84" s="29" t="s">
        <v>303</v>
      </c>
    </row>
    <row r="85" spans="19:20" x14ac:dyDescent="0.25">
      <c r="S85" s="29" t="s">
        <v>305</v>
      </c>
      <c r="T85" s="29" t="s">
        <v>306</v>
      </c>
    </row>
    <row r="86" spans="19:20" x14ac:dyDescent="0.25">
      <c r="S86" s="29" t="s">
        <v>307</v>
      </c>
      <c r="T86" s="29" t="s">
        <v>308</v>
      </c>
    </row>
    <row r="87" spans="19:20" x14ac:dyDescent="0.25">
      <c r="S87" s="29" t="s">
        <v>309</v>
      </c>
      <c r="T87" s="29" t="s">
        <v>310</v>
      </c>
    </row>
    <row r="88" spans="19:20" x14ac:dyDescent="0.25">
      <c r="S88" s="29" t="s">
        <v>311</v>
      </c>
      <c r="T88" s="29" t="s">
        <v>312</v>
      </c>
    </row>
    <row r="89" spans="19:20" x14ac:dyDescent="0.25">
      <c r="S89" s="29" t="s">
        <v>313</v>
      </c>
      <c r="T89" s="29" t="s">
        <v>314</v>
      </c>
    </row>
    <row r="90" spans="19:20" x14ac:dyDescent="0.25">
      <c r="S90" s="29" t="s">
        <v>315</v>
      </c>
      <c r="T90" s="29" t="s">
        <v>316</v>
      </c>
    </row>
    <row r="91" spans="19:20" x14ac:dyDescent="0.25">
      <c r="S91" s="29" t="s">
        <v>317</v>
      </c>
      <c r="T91" s="29" t="s">
        <v>318</v>
      </c>
    </row>
    <row r="92" spans="19:20" x14ac:dyDescent="0.25">
      <c r="S92" s="29" t="s">
        <v>319</v>
      </c>
      <c r="T92" s="29" t="s">
        <v>320</v>
      </c>
    </row>
    <row r="93" spans="19:20" x14ac:dyDescent="0.25">
      <c r="S93" s="29" t="s">
        <v>321</v>
      </c>
      <c r="T93" s="29" t="s">
        <v>322</v>
      </c>
    </row>
    <row r="94" spans="19:20" x14ac:dyDescent="0.25">
      <c r="S94" s="29" t="s">
        <v>323</v>
      </c>
      <c r="T94" s="29" t="s">
        <v>324</v>
      </c>
    </row>
    <row r="95" spans="19:20" x14ac:dyDescent="0.25">
      <c r="S95" s="29" t="s">
        <v>325</v>
      </c>
      <c r="T95" s="29" t="s">
        <v>326</v>
      </c>
    </row>
    <row r="96" spans="19:20" x14ac:dyDescent="0.25">
      <c r="S96" s="29" t="s">
        <v>327</v>
      </c>
      <c r="T96" s="29" t="s">
        <v>328</v>
      </c>
    </row>
    <row r="97" spans="19:20" x14ac:dyDescent="0.25">
      <c r="S97" s="29" t="s">
        <v>329</v>
      </c>
      <c r="T97" s="29" t="s">
        <v>330</v>
      </c>
    </row>
    <row r="98" spans="19:20" x14ac:dyDescent="0.25">
      <c r="S98" s="29" t="s">
        <v>331</v>
      </c>
      <c r="T98" s="29" t="s">
        <v>332</v>
      </c>
    </row>
    <row r="99" spans="19:20" x14ac:dyDescent="0.25">
      <c r="S99" s="29" t="s">
        <v>333</v>
      </c>
      <c r="T99" s="29" t="s">
        <v>334</v>
      </c>
    </row>
    <row r="100" spans="19:20" x14ac:dyDescent="0.25">
      <c r="S100" s="29" t="s">
        <v>335</v>
      </c>
      <c r="T100" s="29" t="s">
        <v>336</v>
      </c>
    </row>
    <row r="101" spans="19:20" x14ac:dyDescent="0.25">
      <c r="S101" s="29" t="s">
        <v>337</v>
      </c>
      <c r="T101" s="29" t="s">
        <v>338</v>
      </c>
    </row>
    <row r="102" spans="19:20" x14ac:dyDescent="0.25">
      <c r="S102" s="29" t="s">
        <v>339</v>
      </c>
      <c r="T102" s="29" t="s">
        <v>340</v>
      </c>
    </row>
    <row r="103" spans="19:20" x14ac:dyDescent="0.25">
      <c r="S103" s="29" t="s">
        <v>341</v>
      </c>
      <c r="T103" s="29" t="s">
        <v>782</v>
      </c>
    </row>
    <row r="104" spans="19:20" x14ac:dyDescent="0.25">
      <c r="S104" s="29" t="s">
        <v>342</v>
      </c>
      <c r="T104" s="29" t="s">
        <v>343</v>
      </c>
    </row>
    <row r="105" spans="19:20" x14ac:dyDescent="0.25">
      <c r="S105" s="29" t="s">
        <v>344</v>
      </c>
      <c r="T105" s="29" t="s">
        <v>345</v>
      </c>
    </row>
    <row r="106" spans="19:20" x14ac:dyDescent="0.25">
      <c r="S106" s="29" t="s">
        <v>347</v>
      </c>
      <c r="T106" s="29" t="s">
        <v>348</v>
      </c>
    </row>
    <row r="107" spans="19:20" x14ac:dyDescent="0.25">
      <c r="S107" s="29" t="s">
        <v>349</v>
      </c>
      <c r="T107" s="29" t="s">
        <v>350</v>
      </c>
    </row>
    <row r="108" spans="19:20" x14ac:dyDescent="0.25">
      <c r="S108" s="29" t="s">
        <v>351</v>
      </c>
      <c r="T108" s="29" t="s">
        <v>352</v>
      </c>
    </row>
    <row r="109" spans="19:20" x14ac:dyDescent="0.25">
      <c r="S109" s="29" t="s">
        <v>353</v>
      </c>
      <c r="T109" s="29" t="s">
        <v>783</v>
      </c>
    </row>
    <row r="110" spans="19:20" x14ac:dyDescent="0.25">
      <c r="S110" s="29" t="s">
        <v>354</v>
      </c>
      <c r="T110" s="29" t="s">
        <v>355</v>
      </c>
    </row>
    <row r="111" spans="19:20" x14ac:dyDescent="0.25">
      <c r="S111" s="29" t="s">
        <v>356</v>
      </c>
      <c r="T111" s="29" t="s">
        <v>357</v>
      </c>
    </row>
    <row r="112" spans="19:20" x14ac:dyDescent="0.25">
      <c r="S112" s="29" t="s">
        <v>358</v>
      </c>
      <c r="T112" s="29" t="s">
        <v>359</v>
      </c>
    </row>
    <row r="113" spans="19:20" x14ac:dyDescent="0.25">
      <c r="S113" s="29" t="s">
        <v>360</v>
      </c>
      <c r="T113" s="29" t="s">
        <v>361</v>
      </c>
    </row>
    <row r="114" spans="19:20" x14ac:dyDescent="0.25">
      <c r="S114" s="29" t="s">
        <v>362</v>
      </c>
      <c r="T114" s="29" t="s">
        <v>363</v>
      </c>
    </row>
    <row r="115" spans="19:20" x14ac:dyDescent="0.25">
      <c r="S115" s="29" t="s">
        <v>364</v>
      </c>
      <c r="T115" s="29" t="s">
        <v>365</v>
      </c>
    </row>
    <row r="116" spans="19:20" x14ac:dyDescent="0.25">
      <c r="S116" s="29" t="s">
        <v>366</v>
      </c>
      <c r="T116" s="29" t="s">
        <v>367</v>
      </c>
    </row>
    <row r="117" spans="19:20" x14ac:dyDescent="0.25">
      <c r="S117" s="29" t="s">
        <v>368</v>
      </c>
      <c r="T117" s="29" t="s">
        <v>369</v>
      </c>
    </row>
    <row r="118" spans="19:20" x14ac:dyDescent="0.25">
      <c r="S118" s="29" t="s">
        <v>370</v>
      </c>
      <c r="T118" s="29" t="s">
        <v>371</v>
      </c>
    </row>
    <row r="119" spans="19:20" x14ac:dyDescent="0.25">
      <c r="S119" s="29" t="s">
        <v>372</v>
      </c>
      <c r="T119" s="29" t="s">
        <v>373</v>
      </c>
    </row>
    <row r="120" spans="19:20" x14ac:dyDescent="0.25">
      <c r="S120" s="29" t="s">
        <v>374</v>
      </c>
      <c r="T120" s="29" t="s">
        <v>375</v>
      </c>
    </row>
    <row r="121" spans="19:20" x14ac:dyDescent="0.25">
      <c r="S121" s="38" t="s">
        <v>784</v>
      </c>
      <c r="T121" s="29" t="s">
        <v>304</v>
      </c>
    </row>
    <row r="122" spans="19:20" x14ac:dyDescent="0.25">
      <c r="S122" s="29" t="s">
        <v>376</v>
      </c>
      <c r="T122" s="29" t="s">
        <v>377</v>
      </c>
    </row>
    <row r="123" spans="19:20" x14ac:dyDescent="0.25">
      <c r="S123" s="29" t="s">
        <v>378</v>
      </c>
      <c r="T123" s="29" t="s">
        <v>379</v>
      </c>
    </row>
    <row r="124" spans="19:20" x14ac:dyDescent="0.25">
      <c r="S124" s="29" t="s">
        <v>380</v>
      </c>
      <c r="T124" s="29" t="s">
        <v>381</v>
      </c>
    </row>
    <row r="125" spans="19:20" x14ac:dyDescent="0.25">
      <c r="S125" s="29" t="s">
        <v>382</v>
      </c>
      <c r="T125" s="29" t="s">
        <v>383</v>
      </c>
    </row>
    <row r="126" spans="19:20" x14ac:dyDescent="0.25">
      <c r="S126" s="29" t="s">
        <v>384</v>
      </c>
      <c r="T126" s="29" t="s">
        <v>385</v>
      </c>
    </row>
    <row r="127" spans="19:20" x14ac:dyDescent="0.25">
      <c r="S127" s="29" t="s">
        <v>386</v>
      </c>
      <c r="T127" s="29" t="s">
        <v>387</v>
      </c>
    </row>
    <row r="128" spans="19:20" x14ac:dyDescent="0.25">
      <c r="S128" s="29" t="s">
        <v>388</v>
      </c>
      <c r="T128" s="29" t="s">
        <v>389</v>
      </c>
    </row>
    <row r="129" spans="19:20" x14ac:dyDescent="0.25">
      <c r="S129" s="29" t="s">
        <v>390</v>
      </c>
      <c r="T129" s="29" t="s">
        <v>391</v>
      </c>
    </row>
    <row r="130" spans="19:20" x14ac:dyDescent="0.25">
      <c r="S130" s="38" t="s">
        <v>785</v>
      </c>
      <c r="T130" s="29" t="s">
        <v>786</v>
      </c>
    </row>
    <row r="131" spans="19:20" x14ac:dyDescent="0.25">
      <c r="S131" s="29" t="s">
        <v>392</v>
      </c>
      <c r="T131" s="29" t="s">
        <v>393</v>
      </c>
    </row>
    <row r="132" spans="19:20" x14ac:dyDescent="0.25">
      <c r="S132" s="29" t="s">
        <v>394</v>
      </c>
      <c r="T132" s="29" t="s">
        <v>395</v>
      </c>
    </row>
    <row r="133" spans="19:20" x14ac:dyDescent="0.25">
      <c r="S133" s="29" t="s">
        <v>396</v>
      </c>
      <c r="T133" s="29" t="s">
        <v>397</v>
      </c>
    </row>
    <row r="134" spans="19:20" x14ac:dyDescent="0.25">
      <c r="S134" s="29" t="s">
        <v>398</v>
      </c>
      <c r="T134" s="29" t="s">
        <v>399</v>
      </c>
    </row>
    <row r="135" spans="19:20" x14ac:dyDescent="0.25">
      <c r="S135" s="29" t="s">
        <v>400</v>
      </c>
      <c r="T135" s="29" t="s">
        <v>401</v>
      </c>
    </row>
    <row r="136" spans="19:20" x14ac:dyDescent="0.25">
      <c r="S136" s="29" t="s">
        <v>402</v>
      </c>
      <c r="T136" s="29" t="s">
        <v>403</v>
      </c>
    </row>
    <row r="137" spans="19:20" x14ac:dyDescent="0.25">
      <c r="S137" s="29" t="s">
        <v>404</v>
      </c>
      <c r="T137" s="29" t="s">
        <v>405</v>
      </c>
    </row>
    <row r="138" spans="19:20" x14ac:dyDescent="0.25">
      <c r="S138" s="29" t="s">
        <v>406</v>
      </c>
      <c r="T138" s="29" t="s">
        <v>407</v>
      </c>
    </row>
    <row r="139" spans="19:20" x14ac:dyDescent="0.25">
      <c r="S139" s="29" t="s">
        <v>408</v>
      </c>
      <c r="T139" s="29" t="s">
        <v>409</v>
      </c>
    </row>
    <row r="140" spans="19:20" x14ac:dyDescent="0.25">
      <c r="S140" s="29" t="s">
        <v>410</v>
      </c>
      <c r="T140" s="29" t="s">
        <v>411</v>
      </c>
    </row>
    <row r="141" spans="19:20" x14ac:dyDescent="0.25">
      <c r="S141" s="29" t="s">
        <v>412</v>
      </c>
      <c r="T141" s="29" t="s">
        <v>413</v>
      </c>
    </row>
    <row r="142" spans="19:20" x14ac:dyDescent="0.25">
      <c r="S142" s="29" t="s">
        <v>414</v>
      </c>
      <c r="T142" s="29" t="s">
        <v>415</v>
      </c>
    </row>
    <row r="143" spans="19:20" x14ac:dyDescent="0.25">
      <c r="S143" s="29" t="s">
        <v>416</v>
      </c>
      <c r="T143" s="29" t="s">
        <v>417</v>
      </c>
    </row>
    <row r="144" spans="19:20" x14ac:dyDescent="0.25">
      <c r="S144" s="29" t="s">
        <v>418</v>
      </c>
      <c r="T144" s="29" t="s">
        <v>419</v>
      </c>
    </row>
    <row r="145" spans="19:20" x14ac:dyDescent="0.25">
      <c r="S145" s="29" t="s">
        <v>420</v>
      </c>
      <c r="T145" s="29" t="s">
        <v>421</v>
      </c>
    </row>
    <row r="146" spans="19:20" x14ac:dyDescent="0.25">
      <c r="S146" s="29" t="s">
        <v>422</v>
      </c>
      <c r="T146" s="29" t="s">
        <v>423</v>
      </c>
    </row>
    <row r="147" spans="19:20" x14ac:dyDescent="0.25">
      <c r="S147" s="29" t="s">
        <v>424</v>
      </c>
      <c r="T147" s="29" t="s">
        <v>425</v>
      </c>
    </row>
    <row r="148" spans="19:20" x14ac:dyDescent="0.25">
      <c r="S148" s="29" t="s">
        <v>426</v>
      </c>
      <c r="T148" s="29" t="s">
        <v>427</v>
      </c>
    </row>
    <row r="149" spans="19:20" x14ac:dyDescent="0.25">
      <c r="S149" s="29" t="s">
        <v>428</v>
      </c>
      <c r="T149" s="29" t="s">
        <v>429</v>
      </c>
    </row>
    <row r="150" spans="19:20" x14ac:dyDescent="0.25">
      <c r="S150" s="29" t="s">
        <v>430</v>
      </c>
      <c r="T150" s="29" t="s">
        <v>431</v>
      </c>
    </row>
    <row r="151" spans="19:20" x14ac:dyDescent="0.25">
      <c r="S151" s="29" t="s">
        <v>432</v>
      </c>
      <c r="T151" s="29" t="s">
        <v>433</v>
      </c>
    </row>
    <row r="152" spans="19:20" x14ac:dyDescent="0.25">
      <c r="S152" s="29" t="s">
        <v>434</v>
      </c>
      <c r="T152" s="29" t="s">
        <v>435</v>
      </c>
    </row>
    <row r="153" spans="19:20" x14ac:dyDescent="0.25">
      <c r="S153" s="29" t="s">
        <v>436</v>
      </c>
      <c r="T153" s="29" t="s">
        <v>437</v>
      </c>
    </row>
    <row r="154" spans="19:20" x14ac:dyDescent="0.25">
      <c r="S154" s="29" t="s">
        <v>438</v>
      </c>
      <c r="T154" s="29" t="s">
        <v>439</v>
      </c>
    </row>
    <row r="155" spans="19:20" x14ac:dyDescent="0.25">
      <c r="S155" s="29" t="s">
        <v>440</v>
      </c>
      <c r="T155" s="29" t="s">
        <v>441</v>
      </c>
    </row>
    <row r="156" spans="19:20" x14ac:dyDescent="0.25">
      <c r="S156" s="29" t="s">
        <v>442</v>
      </c>
      <c r="T156" s="29" t="s">
        <v>443</v>
      </c>
    </row>
    <row r="157" spans="19:20" x14ac:dyDescent="0.25">
      <c r="S157" s="29" t="s">
        <v>444</v>
      </c>
      <c r="T157" s="29" t="s">
        <v>445</v>
      </c>
    </row>
    <row r="158" spans="19:20" x14ac:dyDescent="0.25">
      <c r="S158" s="29" t="s">
        <v>446</v>
      </c>
      <c r="T158" s="29" t="s">
        <v>447</v>
      </c>
    </row>
    <row r="159" spans="19:20" x14ac:dyDescent="0.25">
      <c r="S159" s="29" t="s">
        <v>448</v>
      </c>
      <c r="T159" s="29" t="s">
        <v>449</v>
      </c>
    </row>
    <row r="160" spans="19:20" x14ac:dyDescent="0.25">
      <c r="S160" s="29" t="s">
        <v>450</v>
      </c>
      <c r="T160" s="29" t="s">
        <v>451</v>
      </c>
    </row>
    <row r="161" spans="19:20" x14ac:dyDescent="0.25">
      <c r="S161" s="29" t="s">
        <v>452</v>
      </c>
      <c r="T161" s="29" t="s">
        <v>453</v>
      </c>
    </row>
    <row r="162" spans="19:20" x14ac:dyDescent="0.25">
      <c r="S162" s="29" t="s">
        <v>454</v>
      </c>
      <c r="T162" s="29" t="s">
        <v>455</v>
      </c>
    </row>
    <row r="163" spans="19:20" x14ac:dyDescent="0.25">
      <c r="S163" s="29" t="s">
        <v>456</v>
      </c>
      <c r="T163" s="29" t="s">
        <v>457</v>
      </c>
    </row>
    <row r="164" spans="19:20" x14ac:dyDescent="0.25">
      <c r="S164" s="29" t="s">
        <v>458</v>
      </c>
      <c r="T164" s="29" t="s">
        <v>459</v>
      </c>
    </row>
    <row r="165" spans="19:20" x14ac:dyDescent="0.25">
      <c r="S165" s="29" t="s">
        <v>460</v>
      </c>
      <c r="T165" s="29" t="s">
        <v>461</v>
      </c>
    </row>
    <row r="166" spans="19:20" x14ac:dyDescent="0.25">
      <c r="S166" s="29" t="s">
        <v>462</v>
      </c>
      <c r="T166" s="29" t="s">
        <v>463</v>
      </c>
    </row>
    <row r="167" spans="19:20" x14ac:dyDescent="0.25">
      <c r="S167" s="29" t="s">
        <v>779</v>
      </c>
      <c r="T167" s="29" t="s">
        <v>780</v>
      </c>
    </row>
    <row r="168" spans="19:20" x14ac:dyDescent="0.25">
      <c r="S168" s="29" t="s">
        <v>464</v>
      </c>
      <c r="T168" s="29" t="s">
        <v>465</v>
      </c>
    </row>
    <row r="169" spans="19:20" x14ac:dyDescent="0.25">
      <c r="S169" s="29" t="s">
        <v>466</v>
      </c>
      <c r="T169" s="29" t="s">
        <v>467</v>
      </c>
    </row>
    <row r="170" spans="19:20" x14ac:dyDescent="0.25">
      <c r="S170" s="29" t="s">
        <v>468</v>
      </c>
      <c r="T170" s="29" t="s">
        <v>469</v>
      </c>
    </row>
    <row r="171" spans="19:20" x14ac:dyDescent="0.25">
      <c r="S171" s="29" t="s">
        <v>470</v>
      </c>
      <c r="T171" s="29" t="s">
        <v>471</v>
      </c>
    </row>
    <row r="172" spans="19:20" x14ac:dyDescent="0.25">
      <c r="S172" s="29" t="s">
        <v>472</v>
      </c>
      <c r="T172" s="29" t="s">
        <v>473</v>
      </c>
    </row>
    <row r="173" spans="19:20" x14ac:dyDescent="0.25">
      <c r="S173" s="29" t="s">
        <v>474</v>
      </c>
      <c r="T173" s="29" t="s">
        <v>475</v>
      </c>
    </row>
    <row r="174" spans="19:20" x14ac:dyDescent="0.25">
      <c r="S174" s="29" t="s">
        <v>476</v>
      </c>
      <c r="T174" s="29" t="s">
        <v>477</v>
      </c>
    </row>
    <row r="175" spans="19:20" x14ac:dyDescent="0.25">
      <c r="S175" s="29" t="s">
        <v>478</v>
      </c>
      <c r="T175" s="29" t="s">
        <v>479</v>
      </c>
    </row>
    <row r="176" spans="19:20" x14ac:dyDescent="0.25">
      <c r="S176" s="29" t="s">
        <v>480</v>
      </c>
      <c r="T176" s="29" t="s">
        <v>481</v>
      </c>
    </row>
    <row r="177" spans="19:20" x14ac:dyDescent="0.25">
      <c r="S177" s="29" t="s">
        <v>482</v>
      </c>
      <c r="T177" s="29" t="s">
        <v>483</v>
      </c>
    </row>
    <row r="178" spans="19:20" x14ac:dyDescent="0.25">
      <c r="S178" s="29" t="s">
        <v>484</v>
      </c>
      <c r="T178" s="29" t="s">
        <v>485</v>
      </c>
    </row>
    <row r="179" spans="19:20" x14ac:dyDescent="0.25">
      <c r="S179" s="29" t="s">
        <v>486</v>
      </c>
      <c r="T179" s="29" t="s">
        <v>487</v>
      </c>
    </row>
    <row r="180" spans="19:20" x14ac:dyDescent="0.25">
      <c r="S180" s="29" t="s">
        <v>488</v>
      </c>
      <c r="T180" s="29" t="s">
        <v>489</v>
      </c>
    </row>
    <row r="181" spans="19:20" x14ac:dyDescent="0.25">
      <c r="S181" s="29" t="s">
        <v>490</v>
      </c>
      <c r="T181" s="29" t="s">
        <v>491</v>
      </c>
    </row>
    <row r="182" spans="19:20" x14ac:dyDescent="0.25">
      <c r="S182" s="29" t="s">
        <v>492</v>
      </c>
      <c r="T182" s="29" t="s">
        <v>493</v>
      </c>
    </row>
    <row r="183" spans="19:20" x14ac:dyDescent="0.25">
      <c r="S183" s="29" t="s">
        <v>494</v>
      </c>
      <c r="T183" s="29" t="s">
        <v>495</v>
      </c>
    </row>
    <row r="184" spans="19:20" x14ac:dyDescent="0.25">
      <c r="S184" s="29" t="s">
        <v>496</v>
      </c>
      <c r="T184" s="29" t="s">
        <v>497</v>
      </c>
    </row>
    <row r="185" spans="19:20" x14ac:dyDescent="0.25">
      <c r="S185" s="29" t="s">
        <v>498</v>
      </c>
      <c r="T185" s="29" t="s">
        <v>499</v>
      </c>
    </row>
    <row r="186" spans="19:20" x14ac:dyDescent="0.25">
      <c r="S186" s="29" t="s">
        <v>500</v>
      </c>
      <c r="T186" s="29" t="s">
        <v>501</v>
      </c>
    </row>
    <row r="187" spans="19:20" x14ac:dyDescent="0.25">
      <c r="S187" s="29" t="s">
        <v>502</v>
      </c>
      <c r="T187" s="29" t="s">
        <v>503</v>
      </c>
    </row>
    <row r="188" spans="19:20" x14ac:dyDescent="0.25">
      <c r="S188" s="29" t="s">
        <v>504</v>
      </c>
      <c r="T188" s="29" t="s">
        <v>505</v>
      </c>
    </row>
    <row r="189" spans="19:20" x14ac:dyDescent="0.25">
      <c r="S189" s="29" t="s">
        <v>506</v>
      </c>
      <c r="T189" s="29" t="s">
        <v>507</v>
      </c>
    </row>
    <row r="190" spans="19:20" x14ac:dyDescent="0.25">
      <c r="S190" s="29" t="s">
        <v>508</v>
      </c>
      <c r="T190" s="29" t="s">
        <v>509</v>
      </c>
    </row>
    <row r="191" spans="19:20" x14ac:dyDescent="0.25">
      <c r="S191" s="29" t="s">
        <v>510</v>
      </c>
      <c r="T191" s="29" t="s">
        <v>511</v>
      </c>
    </row>
    <row r="192" spans="19:20" x14ac:dyDescent="0.25">
      <c r="S192" s="29" t="s">
        <v>512</v>
      </c>
      <c r="T192" s="29" t="s">
        <v>513</v>
      </c>
    </row>
    <row r="193" spans="19:20" x14ac:dyDescent="0.25">
      <c r="S193" s="29" t="s">
        <v>514</v>
      </c>
      <c r="T193" s="29" t="s">
        <v>515</v>
      </c>
    </row>
    <row r="194" spans="19:20" x14ac:dyDescent="0.25">
      <c r="S194" s="29" t="s">
        <v>516</v>
      </c>
      <c r="T194" s="29" t="s">
        <v>517</v>
      </c>
    </row>
    <row r="195" spans="19:20" x14ac:dyDescent="0.25">
      <c r="S195" s="29" t="s">
        <v>518</v>
      </c>
      <c r="T195" s="29" t="s">
        <v>519</v>
      </c>
    </row>
    <row r="196" spans="19:20" x14ac:dyDescent="0.25">
      <c r="S196" s="29" t="s">
        <v>520</v>
      </c>
      <c r="T196" s="29" t="s">
        <v>521</v>
      </c>
    </row>
    <row r="197" spans="19:20" x14ac:dyDescent="0.25">
      <c r="S197" s="29" t="s">
        <v>522</v>
      </c>
      <c r="T197" s="29" t="s">
        <v>523</v>
      </c>
    </row>
    <row r="198" spans="19:20" x14ac:dyDescent="0.25">
      <c r="S198" s="29" t="s">
        <v>524</v>
      </c>
      <c r="T198" s="29" t="s">
        <v>525</v>
      </c>
    </row>
    <row r="199" spans="19:20" x14ac:dyDescent="0.25">
      <c r="S199" s="29" t="s">
        <v>526</v>
      </c>
      <c r="T199" s="29" t="s">
        <v>527</v>
      </c>
    </row>
    <row r="200" spans="19:20" x14ac:dyDescent="0.25">
      <c r="S200" s="29" t="s">
        <v>528</v>
      </c>
      <c r="T200" s="29" t="s">
        <v>529</v>
      </c>
    </row>
    <row r="201" spans="19:20" x14ac:dyDescent="0.25">
      <c r="S201" s="29" t="s">
        <v>530</v>
      </c>
      <c r="T201" s="29" t="s">
        <v>531</v>
      </c>
    </row>
    <row r="202" spans="19:20" x14ac:dyDescent="0.25">
      <c r="S202" s="29" t="s">
        <v>532</v>
      </c>
      <c r="T202" s="29" t="s">
        <v>533</v>
      </c>
    </row>
    <row r="203" spans="19:20" x14ac:dyDescent="0.25">
      <c r="S203" s="29" t="s">
        <v>534</v>
      </c>
      <c r="T203" s="29" t="s">
        <v>535</v>
      </c>
    </row>
    <row r="204" spans="19:20" x14ac:dyDescent="0.25">
      <c r="S204" s="29" t="s">
        <v>536</v>
      </c>
      <c r="T204" s="29" t="s">
        <v>537</v>
      </c>
    </row>
    <row r="205" spans="19:20" x14ac:dyDescent="0.25">
      <c r="S205" s="29" t="s">
        <v>538</v>
      </c>
      <c r="T205" s="29" t="s">
        <v>539</v>
      </c>
    </row>
    <row r="206" spans="19:20" x14ac:dyDescent="0.25">
      <c r="S206" s="29" t="s">
        <v>540</v>
      </c>
      <c r="T206" s="29" t="s">
        <v>541</v>
      </c>
    </row>
    <row r="207" spans="19:20" x14ac:dyDescent="0.25">
      <c r="S207" s="29" t="s">
        <v>542</v>
      </c>
      <c r="T207" s="29" t="s">
        <v>543</v>
      </c>
    </row>
    <row r="208" spans="19:20" x14ac:dyDescent="0.25">
      <c r="S208" s="29" t="s">
        <v>544</v>
      </c>
      <c r="T208" s="29" t="s">
        <v>545</v>
      </c>
    </row>
    <row r="209" spans="19:20" x14ac:dyDescent="0.25">
      <c r="S209" s="29" t="s">
        <v>546</v>
      </c>
      <c r="T209" s="29" t="s">
        <v>547</v>
      </c>
    </row>
    <row r="210" spans="19:20" x14ac:dyDescent="0.25">
      <c r="S210" s="29" t="s">
        <v>548</v>
      </c>
      <c r="T210" s="29" t="s">
        <v>549</v>
      </c>
    </row>
    <row r="211" spans="19:20" x14ac:dyDescent="0.25">
      <c r="S211" s="29" t="s">
        <v>550</v>
      </c>
      <c r="T211" s="29" t="s">
        <v>551</v>
      </c>
    </row>
    <row r="212" spans="19:20" x14ac:dyDescent="0.25">
      <c r="S212" s="29" t="s">
        <v>552</v>
      </c>
      <c r="T212" s="29" t="s">
        <v>553</v>
      </c>
    </row>
    <row r="213" spans="19:20" x14ac:dyDescent="0.25">
      <c r="S213" s="29" t="s">
        <v>554</v>
      </c>
      <c r="T213" s="29" t="s">
        <v>555</v>
      </c>
    </row>
    <row r="214" spans="19:20" x14ac:dyDescent="0.25">
      <c r="S214" s="29" t="s">
        <v>556</v>
      </c>
      <c r="T214" s="29" t="s">
        <v>557</v>
      </c>
    </row>
    <row r="215" spans="19:20" x14ac:dyDescent="0.25">
      <c r="S215" s="29" t="s">
        <v>558</v>
      </c>
      <c r="T215" s="29" t="s">
        <v>559</v>
      </c>
    </row>
    <row r="216" spans="19:20" x14ac:dyDescent="0.25">
      <c r="S216" s="29" t="s">
        <v>560</v>
      </c>
      <c r="T216" s="29" t="s">
        <v>561</v>
      </c>
    </row>
    <row r="217" spans="19:20" x14ac:dyDescent="0.25">
      <c r="S217" s="29" t="s">
        <v>562</v>
      </c>
      <c r="T217" s="29" t="s">
        <v>563</v>
      </c>
    </row>
    <row r="218" spans="19:20" x14ac:dyDescent="0.25">
      <c r="S218" s="29" t="s">
        <v>564</v>
      </c>
      <c r="T218" s="29" t="s">
        <v>565</v>
      </c>
    </row>
    <row r="219" spans="19:20" x14ac:dyDescent="0.25">
      <c r="S219" s="29" t="s">
        <v>566</v>
      </c>
      <c r="T219" s="29" t="s">
        <v>567</v>
      </c>
    </row>
    <row r="220" spans="19:20" x14ac:dyDescent="0.25">
      <c r="S220" s="29" t="s">
        <v>568</v>
      </c>
      <c r="T220" s="29" t="s">
        <v>569</v>
      </c>
    </row>
    <row r="221" spans="19:20" x14ac:dyDescent="0.25">
      <c r="S221" s="29" t="s">
        <v>570</v>
      </c>
      <c r="T221" s="29" t="s">
        <v>571</v>
      </c>
    </row>
    <row r="222" spans="19:20" x14ac:dyDescent="0.25">
      <c r="S222" s="29" t="s">
        <v>572</v>
      </c>
      <c r="T222" s="29" t="s">
        <v>573</v>
      </c>
    </row>
    <row r="223" spans="19:20" x14ac:dyDescent="0.25">
      <c r="S223" s="29" t="s">
        <v>574</v>
      </c>
      <c r="T223" s="29" t="s">
        <v>575</v>
      </c>
    </row>
    <row r="224" spans="19:20" x14ac:dyDescent="0.25">
      <c r="S224" s="29" t="s">
        <v>576</v>
      </c>
      <c r="T224" s="29" t="s">
        <v>577</v>
      </c>
    </row>
    <row r="225" spans="19:20" x14ac:dyDescent="0.25">
      <c r="S225" s="29" t="s">
        <v>578</v>
      </c>
      <c r="T225" s="29" t="s">
        <v>579</v>
      </c>
    </row>
    <row r="226" spans="19:20" x14ac:dyDescent="0.25">
      <c r="S226" s="29" t="s">
        <v>580</v>
      </c>
      <c r="T226" s="29" t="s">
        <v>581</v>
      </c>
    </row>
    <row r="227" spans="19:20" x14ac:dyDescent="0.25">
      <c r="S227" s="29" t="s">
        <v>582</v>
      </c>
      <c r="T227" s="29" t="s">
        <v>583</v>
      </c>
    </row>
    <row r="228" spans="19:20" x14ac:dyDescent="0.25">
      <c r="S228" s="29" t="s">
        <v>584</v>
      </c>
      <c r="T228" s="29" t="s">
        <v>585</v>
      </c>
    </row>
    <row r="229" spans="19:20" x14ac:dyDescent="0.25">
      <c r="S229" s="29" t="s">
        <v>586</v>
      </c>
      <c r="T229" s="29" t="s">
        <v>587</v>
      </c>
    </row>
    <row r="230" spans="19:20" x14ac:dyDescent="0.25">
      <c r="S230" s="29" t="s">
        <v>588</v>
      </c>
      <c r="T230" s="29" t="s">
        <v>589</v>
      </c>
    </row>
    <row r="231" spans="19:20" x14ac:dyDescent="0.25">
      <c r="S231" s="29" t="s">
        <v>590</v>
      </c>
      <c r="T231" s="29" t="s">
        <v>591</v>
      </c>
    </row>
    <row r="232" spans="19:20" x14ac:dyDescent="0.25">
      <c r="S232" s="29" t="s">
        <v>592</v>
      </c>
      <c r="T232" s="29" t="s">
        <v>593</v>
      </c>
    </row>
    <row r="233" spans="19:20" x14ac:dyDescent="0.25">
      <c r="S233" s="29" t="s">
        <v>594</v>
      </c>
      <c r="T233" s="29" t="s">
        <v>595</v>
      </c>
    </row>
    <row r="234" spans="19:20" x14ac:dyDescent="0.25">
      <c r="S234" s="29" t="s">
        <v>596</v>
      </c>
      <c r="T234" s="29" t="s">
        <v>597</v>
      </c>
    </row>
    <row r="235" spans="19:20" x14ac:dyDescent="0.25">
      <c r="S235" s="29" t="s">
        <v>598</v>
      </c>
      <c r="T235" s="29" t="s">
        <v>599</v>
      </c>
    </row>
    <row r="236" spans="19:20" x14ac:dyDescent="0.25">
      <c r="S236" s="29" t="s">
        <v>600</v>
      </c>
      <c r="T236" s="29" t="s">
        <v>601</v>
      </c>
    </row>
    <row r="237" spans="19:20" x14ac:dyDescent="0.25">
      <c r="S237" s="29" t="s">
        <v>602</v>
      </c>
      <c r="T237" s="29" t="s">
        <v>603</v>
      </c>
    </row>
    <row r="238" spans="19:20" x14ac:dyDescent="0.25">
      <c r="S238" s="29" t="s">
        <v>604</v>
      </c>
      <c r="T238" s="29" t="s">
        <v>605</v>
      </c>
    </row>
    <row r="239" spans="19:20" x14ac:dyDescent="0.25">
      <c r="S239" s="29" t="s">
        <v>606</v>
      </c>
      <c r="T239" s="29" t="s">
        <v>607</v>
      </c>
    </row>
    <row r="240" spans="19:20" x14ac:dyDescent="0.25">
      <c r="S240" s="29" t="s">
        <v>608</v>
      </c>
      <c r="T240" s="29" t="s">
        <v>609</v>
      </c>
    </row>
    <row r="241" spans="19:20" x14ac:dyDescent="0.25">
      <c r="S241" s="29" t="s">
        <v>610</v>
      </c>
      <c r="T241" s="29" t="s">
        <v>611</v>
      </c>
    </row>
    <row r="242" spans="19:20" x14ac:dyDescent="0.25">
      <c r="S242" s="29" t="s">
        <v>612</v>
      </c>
      <c r="T242" s="29" t="s">
        <v>613</v>
      </c>
    </row>
    <row r="243" spans="19:20" x14ac:dyDescent="0.25">
      <c r="S243" s="29" t="s">
        <v>614</v>
      </c>
      <c r="T243" s="29" t="s">
        <v>615</v>
      </c>
    </row>
    <row r="244" spans="19:20" x14ac:dyDescent="0.25">
      <c r="S244" s="29" t="s">
        <v>616</v>
      </c>
      <c r="T244" s="29" t="s">
        <v>617</v>
      </c>
    </row>
    <row r="245" spans="19:20" x14ac:dyDescent="0.25">
      <c r="S245" s="29" t="s">
        <v>618</v>
      </c>
      <c r="T245" s="29" t="s">
        <v>619</v>
      </c>
    </row>
    <row r="246" spans="19:20" x14ac:dyDescent="0.25">
      <c r="S246" s="29" t="s">
        <v>620</v>
      </c>
      <c r="T246" s="29" t="s">
        <v>621</v>
      </c>
    </row>
    <row r="247" spans="19:20" x14ac:dyDescent="0.25">
      <c r="S247" s="29" t="s">
        <v>622</v>
      </c>
      <c r="T247" s="29" t="s">
        <v>623</v>
      </c>
    </row>
    <row r="248" spans="19:20" x14ac:dyDescent="0.25">
      <c r="S248" s="29" t="s">
        <v>624</v>
      </c>
      <c r="T248" s="29" t="s">
        <v>625</v>
      </c>
    </row>
    <row r="249" spans="19:20" x14ac:dyDescent="0.25">
      <c r="S249" s="29" t="s">
        <v>626</v>
      </c>
      <c r="T249" s="29" t="s">
        <v>627</v>
      </c>
    </row>
    <row r="250" spans="19:20" x14ac:dyDescent="0.25">
      <c r="S250" s="29" t="s">
        <v>628</v>
      </c>
      <c r="T250" s="29" t="s">
        <v>629</v>
      </c>
    </row>
    <row r="251" spans="19:20" x14ac:dyDescent="0.25">
      <c r="S251" s="29" t="s">
        <v>630</v>
      </c>
      <c r="T251" s="29" t="s">
        <v>631</v>
      </c>
    </row>
    <row r="252" spans="19:20" x14ac:dyDescent="0.25">
      <c r="S252" s="29" t="s">
        <v>632</v>
      </c>
      <c r="T252" s="29" t="s">
        <v>633</v>
      </c>
    </row>
    <row r="253" spans="19:20" x14ac:dyDescent="0.25">
      <c r="S253" s="29" t="s">
        <v>634</v>
      </c>
      <c r="T253" s="29" t="s">
        <v>635</v>
      </c>
    </row>
    <row r="254" spans="19:20" x14ac:dyDescent="0.25">
      <c r="S254" s="29" t="s">
        <v>636</v>
      </c>
      <c r="T254" s="29" t="s">
        <v>637</v>
      </c>
    </row>
    <row r="255" spans="19:20" x14ac:dyDescent="0.25">
      <c r="S255" s="29" t="s">
        <v>638</v>
      </c>
      <c r="T255" s="29" t="s">
        <v>639</v>
      </c>
    </row>
    <row r="256" spans="19:20" x14ac:dyDescent="0.25">
      <c r="S256" s="29" t="s">
        <v>640</v>
      </c>
      <c r="T256" s="29" t="s">
        <v>641</v>
      </c>
    </row>
    <row r="257" spans="19:20" x14ac:dyDescent="0.25">
      <c r="S257" s="29" t="s">
        <v>642</v>
      </c>
      <c r="T257" s="29" t="s">
        <v>643</v>
      </c>
    </row>
    <row r="258" spans="19:20" x14ac:dyDescent="0.25">
      <c r="S258" s="29" t="s">
        <v>644</v>
      </c>
      <c r="T258" s="29" t="s">
        <v>645</v>
      </c>
    </row>
    <row r="259" spans="19:20" x14ac:dyDescent="0.25">
      <c r="S259" s="29" t="s">
        <v>646</v>
      </c>
      <c r="T259" s="29" t="s">
        <v>647</v>
      </c>
    </row>
    <row r="260" spans="19:20" x14ac:dyDescent="0.25">
      <c r="S260" s="29" t="s">
        <v>648</v>
      </c>
      <c r="T260" s="29" t="s">
        <v>649</v>
      </c>
    </row>
    <row r="261" spans="19:20" x14ac:dyDescent="0.25">
      <c r="S261" s="29" t="s">
        <v>650</v>
      </c>
      <c r="T261" s="29" t="s">
        <v>651</v>
      </c>
    </row>
    <row r="262" spans="19:20" x14ac:dyDescent="0.25">
      <c r="S262" s="29" t="s">
        <v>652</v>
      </c>
      <c r="T262" s="29" t="s">
        <v>653</v>
      </c>
    </row>
    <row r="263" spans="19:20" x14ac:dyDescent="0.25">
      <c r="S263" s="29" t="s">
        <v>654</v>
      </c>
      <c r="T263" s="29" t="s">
        <v>655</v>
      </c>
    </row>
    <row r="264" spans="19:20" x14ac:dyDescent="0.25">
      <c r="S264" s="29" t="s">
        <v>656</v>
      </c>
      <c r="T264" s="29" t="s">
        <v>657</v>
      </c>
    </row>
    <row r="265" spans="19:20" x14ac:dyDescent="0.25">
      <c r="S265" s="29" t="s">
        <v>658</v>
      </c>
      <c r="T265" s="29" t="s">
        <v>659</v>
      </c>
    </row>
    <row r="266" spans="19:20" x14ac:dyDescent="0.25">
      <c r="S266" s="29" t="s">
        <v>660</v>
      </c>
      <c r="T266" s="29" t="s">
        <v>661</v>
      </c>
    </row>
    <row r="267" spans="19:20" x14ac:dyDescent="0.25">
      <c r="S267" s="29" t="s">
        <v>662</v>
      </c>
      <c r="T267" s="29" t="s">
        <v>663</v>
      </c>
    </row>
    <row r="268" spans="19:20" x14ac:dyDescent="0.25">
      <c r="S268" s="29" t="s">
        <v>664</v>
      </c>
      <c r="T268" s="29" t="s">
        <v>665</v>
      </c>
    </row>
    <row r="269" spans="19:20" x14ac:dyDescent="0.25">
      <c r="S269" s="29" t="s">
        <v>666</v>
      </c>
      <c r="T269" s="29" t="s">
        <v>667</v>
      </c>
    </row>
    <row r="270" spans="19:20" x14ac:dyDescent="0.25">
      <c r="S270" s="29" t="s">
        <v>668</v>
      </c>
      <c r="T270" s="29" t="s">
        <v>669</v>
      </c>
    </row>
    <row r="271" spans="19:20" x14ac:dyDescent="0.25">
      <c r="S271" s="29" t="s">
        <v>670</v>
      </c>
      <c r="T271" s="29" t="s">
        <v>671</v>
      </c>
    </row>
    <row r="272" spans="19:20" x14ac:dyDescent="0.25">
      <c r="S272" s="29" t="s">
        <v>672</v>
      </c>
      <c r="T272" s="29" t="s">
        <v>673</v>
      </c>
    </row>
    <row r="273" spans="19:20" x14ac:dyDescent="0.25">
      <c r="S273" s="29" t="s">
        <v>674</v>
      </c>
      <c r="T273" s="29" t="s">
        <v>675</v>
      </c>
    </row>
    <row r="274" spans="19:20" x14ac:dyDescent="0.25">
      <c r="S274" s="29" t="s">
        <v>676</v>
      </c>
      <c r="T274" s="29" t="s">
        <v>677</v>
      </c>
    </row>
    <row r="275" spans="19:20" x14ac:dyDescent="0.25">
      <c r="S275" s="29" t="s">
        <v>678</v>
      </c>
      <c r="T275" s="29" t="s">
        <v>679</v>
      </c>
    </row>
    <row r="276" spans="19:20" x14ac:dyDescent="0.25">
      <c r="S276" s="29" t="s">
        <v>680</v>
      </c>
      <c r="T276" s="29" t="s">
        <v>681</v>
      </c>
    </row>
    <row r="277" spans="19:20" x14ac:dyDescent="0.25">
      <c r="S277" s="29" t="s">
        <v>682</v>
      </c>
      <c r="T277" s="29" t="s">
        <v>683</v>
      </c>
    </row>
    <row r="278" spans="19:20" x14ac:dyDescent="0.25">
      <c r="S278" s="38" t="s">
        <v>787</v>
      </c>
      <c r="T278" s="29" t="s">
        <v>346</v>
      </c>
    </row>
    <row r="279" spans="19:20" x14ac:dyDescent="0.25">
      <c r="S279" s="29" t="s">
        <v>684</v>
      </c>
      <c r="T279" s="29" t="s">
        <v>685</v>
      </c>
    </row>
    <row r="280" spans="19:20" x14ac:dyDescent="0.25">
      <c r="S280" s="29" t="s">
        <v>686</v>
      </c>
      <c r="T280" s="29" t="s">
        <v>687</v>
      </c>
    </row>
    <row r="281" spans="19:20" x14ac:dyDescent="0.25">
      <c r="S281" s="29" t="s">
        <v>688</v>
      </c>
      <c r="T281" s="29" t="s">
        <v>689</v>
      </c>
    </row>
    <row r="282" spans="19:20" x14ac:dyDescent="0.25">
      <c r="S282" s="29" t="s">
        <v>690</v>
      </c>
      <c r="T282" s="29" t="s">
        <v>691</v>
      </c>
    </row>
    <row r="283" spans="19:20" x14ac:dyDescent="0.25">
      <c r="S283" s="29" t="s">
        <v>692</v>
      </c>
      <c r="T283" s="29" t="s">
        <v>693</v>
      </c>
    </row>
    <row r="284" spans="19:20" x14ac:dyDescent="0.25">
      <c r="S284" s="29" t="s">
        <v>694</v>
      </c>
      <c r="T284" s="29" t="s">
        <v>695</v>
      </c>
    </row>
    <row r="285" spans="19:20" x14ac:dyDescent="0.25">
      <c r="S285" s="29" t="s">
        <v>696</v>
      </c>
      <c r="T285" s="29" t="s">
        <v>697</v>
      </c>
    </row>
    <row r="286" spans="19:20" x14ac:dyDescent="0.25">
      <c r="S286" s="29" t="s">
        <v>698</v>
      </c>
      <c r="T286" s="29" t="s">
        <v>699</v>
      </c>
    </row>
    <row r="287" spans="19:20" x14ac:dyDescent="0.25">
      <c r="S287" s="29" t="s">
        <v>700</v>
      </c>
      <c r="T287" s="29" t="s">
        <v>701</v>
      </c>
    </row>
    <row r="288" spans="19:20" x14ac:dyDescent="0.25">
      <c r="S288" s="29" t="s">
        <v>702</v>
      </c>
      <c r="T288" s="29" t="s">
        <v>703</v>
      </c>
    </row>
    <row r="289" spans="19:20" x14ac:dyDescent="0.25">
      <c r="S289" s="29" t="s">
        <v>704</v>
      </c>
      <c r="T289" s="29" t="s">
        <v>705</v>
      </c>
    </row>
    <row r="290" spans="19:20" x14ac:dyDescent="0.25">
      <c r="S290" s="29" t="s">
        <v>706</v>
      </c>
      <c r="T290" s="29" t="s">
        <v>707</v>
      </c>
    </row>
    <row r="291" spans="19:20" x14ac:dyDescent="0.25">
      <c r="S291" s="29" t="s">
        <v>708</v>
      </c>
      <c r="T291" s="29" t="s">
        <v>709</v>
      </c>
    </row>
    <row r="292" spans="19:20" x14ac:dyDescent="0.25">
      <c r="S292" s="29" t="s">
        <v>710</v>
      </c>
      <c r="T292" s="29" t="s">
        <v>711</v>
      </c>
    </row>
    <row r="293" spans="19:20" x14ac:dyDescent="0.25">
      <c r="S293" s="29" t="s">
        <v>712</v>
      </c>
      <c r="T293" s="29" t="s">
        <v>713</v>
      </c>
    </row>
    <row r="294" spans="19:20" x14ac:dyDescent="0.25">
      <c r="S294" s="29" t="s">
        <v>714</v>
      </c>
      <c r="T294" s="29" t="s">
        <v>715</v>
      </c>
    </row>
    <row r="295" spans="19:20" x14ac:dyDescent="0.25">
      <c r="S295" s="29" t="s">
        <v>716</v>
      </c>
      <c r="T295" s="29" t="s">
        <v>717</v>
      </c>
    </row>
    <row r="296" spans="19:20" x14ac:dyDescent="0.25">
      <c r="S296" s="29" t="s">
        <v>718</v>
      </c>
      <c r="T296" s="29" t="s">
        <v>719</v>
      </c>
    </row>
    <row r="297" spans="19:20" x14ac:dyDescent="0.25">
      <c r="S297" s="29" t="s">
        <v>720</v>
      </c>
      <c r="T297" s="29" t="s">
        <v>721</v>
      </c>
    </row>
    <row r="298" spans="19:20" x14ac:dyDescent="0.25">
      <c r="S298" s="29" t="s">
        <v>722</v>
      </c>
      <c r="T298" s="29" t="s">
        <v>723</v>
      </c>
    </row>
    <row r="299" spans="19:20" x14ac:dyDescent="0.25">
      <c r="S299" s="29" t="s">
        <v>724</v>
      </c>
      <c r="T299" s="29" t="s">
        <v>725</v>
      </c>
    </row>
    <row r="300" spans="19:20" x14ac:dyDescent="0.25">
      <c r="S300" s="29" t="s">
        <v>726</v>
      </c>
      <c r="T300" s="29" t="s">
        <v>727</v>
      </c>
    </row>
    <row r="301" spans="19:20" x14ac:dyDescent="0.25">
      <c r="S301" s="29" t="s">
        <v>728</v>
      </c>
      <c r="T301" s="29" t="s">
        <v>729</v>
      </c>
    </row>
    <row r="302" spans="19:20" x14ac:dyDescent="0.25">
      <c r="S302" s="29" t="s">
        <v>730</v>
      </c>
      <c r="T302" s="29" t="s">
        <v>731</v>
      </c>
    </row>
    <row r="303" spans="19:20" x14ac:dyDescent="0.25">
      <c r="S303" s="29" t="s">
        <v>732</v>
      </c>
      <c r="T303" s="29" t="s">
        <v>733</v>
      </c>
    </row>
    <row r="304" spans="19:20" x14ac:dyDescent="0.25">
      <c r="S304" s="29" t="s">
        <v>734</v>
      </c>
      <c r="T304" s="29" t="s">
        <v>735</v>
      </c>
    </row>
    <row r="305" spans="19:20" x14ac:dyDescent="0.25">
      <c r="S305" s="29" t="s">
        <v>736</v>
      </c>
      <c r="T305" s="29" t="s">
        <v>737</v>
      </c>
    </row>
    <row r="306" spans="19:20" x14ac:dyDescent="0.25">
      <c r="S306" s="29" t="s">
        <v>738</v>
      </c>
      <c r="T306" s="29" t="s">
        <v>739</v>
      </c>
    </row>
    <row r="307" spans="19:20" x14ac:dyDescent="0.25">
      <c r="S307" s="29" t="s">
        <v>740</v>
      </c>
      <c r="T307" s="29" t="s">
        <v>741</v>
      </c>
    </row>
    <row r="308" spans="19:20" x14ac:dyDescent="0.25">
      <c r="S308" s="29" t="s">
        <v>742</v>
      </c>
      <c r="T308" s="29" t="s">
        <v>743</v>
      </c>
    </row>
    <row r="309" spans="19:20" x14ac:dyDescent="0.25">
      <c r="S309" s="29" t="s">
        <v>744</v>
      </c>
      <c r="T309" s="29" t="s">
        <v>745</v>
      </c>
    </row>
    <row r="310" spans="19:20" x14ac:dyDescent="0.25">
      <c r="S310" s="29" t="s">
        <v>746</v>
      </c>
      <c r="T310" s="29" t="s">
        <v>747</v>
      </c>
    </row>
    <row r="311" spans="19:20" x14ac:dyDescent="0.25">
      <c r="S311" s="29" t="s">
        <v>748</v>
      </c>
      <c r="T311" s="29" t="s">
        <v>749</v>
      </c>
    </row>
    <row r="312" spans="19:20" x14ac:dyDescent="0.25">
      <c r="S312" s="29" t="s">
        <v>750</v>
      </c>
      <c r="T312" s="29" t="s">
        <v>751</v>
      </c>
    </row>
    <row r="313" spans="19:20" x14ac:dyDescent="0.25">
      <c r="S313" s="29" t="s">
        <v>752</v>
      </c>
      <c r="T313" s="29" t="s">
        <v>753</v>
      </c>
    </row>
    <row r="314" spans="19:20" x14ac:dyDescent="0.25">
      <c r="S314" s="29" t="s">
        <v>754</v>
      </c>
      <c r="T314" s="29" t="s">
        <v>755</v>
      </c>
    </row>
    <row r="315" spans="19:20" x14ac:dyDescent="0.25">
      <c r="S315" s="29" t="s">
        <v>756</v>
      </c>
      <c r="T315" s="29" t="s">
        <v>757</v>
      </c>
    </row>
    <row r="316" spans="19:20" x14ac:dyDescent="0.25">
      <c r="S316" s="29" t="s">
        <v>758</v>
      </c>
      <c r="T316" s="29" t="s">
        <v>759</v>
      </c>
    </row>
    <row r="317" spans="19:20" x14ac:dyDescent="0.25">
      <c r="S317" s="29" t="s">
        <v>760</v>
      </c>
      <c r="T317" s="29" t="s">
        <v>761</v>
      </c>
    </row>
    <row r="318" spans="19:20" x14ac:dyDescent="0.25">
      <c r="S318" s="29" t="s">
        <v>762</v>
      </c>
      <c r="T318" s="29" t="s">
        <v>763</v>
      </c>
    </row>
    <row r="319" spans="19:20" x14ac:dyDescent="0.25">
      <c r="S319" s="29" t="s">
        <v>764</v>
      </c>
      <c r="T319" s="29" t="s">
        <v>765</v>
      </c>
    </row>
    <row r="320" spans="19:20" x14ac:dyDescent="0.25">
      <c r="S320" s="29" t="s">
        <v>766</v>
      </c>
      <c r="T320" s="29" t="s">
        <v>767</v>
      </c>
    </row>
    <row r="321" spans="19:20" x14ac:dyDescent="0.25">
      <c r="S321" s="38" t="s">
        <v>774</v>
      </c>
      <c r="T321" s="29" t="s">
        <v>788</v>
      </c>
    </row>
    <row r="322" spans="19:20" x14ac:dyDescent="0.25">
      <c r="S322" s="38" t="s">
        <v>775</v>
      </c>
      <c r="T322" s="29" t="s">
        <v>776</v>
      </c>
    </row>
    <row r="323" spans="19:20" x14ac:dyDescent="0.25">
      <c r="S323" s="38" t="s">
        <v>778</v>
      </c>
      <c r="T323" s="29" t="s">
        <v>789</v>
      </c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  <row r="354" spans="19:20" x14ac:dyDescent="0.25">
      <c r="S354" s="29"/>
      <c r="T354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2023-11-16T17:36:16Z</cp:lastPrinted>
  <dcterms:created xsi:type="dcterms:W3CDTF">2015-08-11T20:07:31Z</dcterms:created>
  <dcterms:modified xsi:type="dcterms:W3CDTF">2023-12-13T17:27:10Z</dcterms:modified>
</cp:coreProperties>
</file>