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11.Noviembre\Otros Estados\"/>
    </mc:Choice>
  </mc:AlternateContent>
  <bookViews>
    <workbookView xWindow="0" yWindow="0" windowWidth="29010" windowHeight="11970"/>
  </bookViews>
  <sheets>
    <sheet name="EstadoFlujoEfectivo" sheetId="1" r:id="rId1"/>
    <sheet name="CatalogoCuentasFlujo" sheetId="2" state="hidden" r:id="rId2"/>
    <sheet name="Data" sheetId="5" r:id="rId3"/>
  </sheets>
  <externalReferences>
    <externalReference r:id="rId4"/>
  </externalReference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8" i="1" s="1"/>
  <c r="D44" i="1"/>
  <c r="E40" i="1"/>
  <c r="D40" i="1"/>
  <c r="E31" i="1"/>
  <c r="D31" i="1"/>
  <c r="E25" i="1"/>
  <c r="D25" i="1"/>
  <c r="E16" i="1"/>
  <c r="D16" i="1"/>
  <c r="E7" i="1"/>
  <c r="D7" i="1"/>
  <c r="E5" i="1"/>
  <c r="D5" i="1"/>
  <c r="A5" i="1"/>
  <c r="AA2" i="1"/>
  <c r="AB2" i="1" s="1"/>
  <c r="A1" i="1"/>
  <c r="D48" i="1" l="1"/>
  <c r="E37" i="1"/>
  <c r="D37" i="1"/>
  <c r="D22" i="1"/>
  <c r="E22" i="1"/>
  <c r="E50" i="1" s="1"/>
  <c r="E54" i="1" s="1"/>
  <c r="AC2" i="1"/>
  <c r="AD2" i="1"/>
  <c r="A2" i="5"/>
  <c r="D50" i="1" l="1"/>
  <c r="D54" i="1" s="1"/>
  <c r="B3" i="5"/>
  <c r="I43" i="5" l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P10" i="5" s="1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J43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8" i="5" l="1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V1" i="5" l="1"/>
</calcChain>
</file>

<file path=xl/sharedStrings.xml><?xml version="1.0" encoding="utf-8"?>
<sst xmlns="http://schemas.openxmlformats.org/spreadsheetml/2006/main" count="859" uniqueCount="798">
  <si>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</si>
  <si>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</si>
  <si>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</si>
  <si>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</si>
  <si>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</si>
  <si>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</si>
  <si>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</si>
  <si>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</si>
  <si>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</si>
  <si>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</si>
  <si>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</si>
  <si>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</si>
  <si>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</si>
  <si>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</si>
  <si>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</si>
  <si>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</si>
  <si>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</si>
  <si>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</si>
  <si>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</si>
  <si>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</si>
  <si>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</si>
  <si>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</si>
  <si>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</si>
  <si>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</si>
  <si>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</si>
  <si>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</si>
  <si>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</si>
  <si>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</si>
  <si>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</si>
  <si>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</si>
  <si>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</si>
  <si>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</si>
  <si>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</si>
  <si>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</si>
  <si>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</si>
  <si>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</si>
  <si>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</si>
  <si>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</si>
  <si>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</si>
  <si>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</si>
  <si>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</si>
  <si>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</si>
  <si>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</si>
  <si>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</si>
  <si>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</si>
  <si>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</si>
  <si>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</si>
  <si>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</si>
  <si>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</si>
  <si>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</si>
  <si>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</si>
  <si>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</si>
  <si>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</si>
  <si>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</si>
  <si>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</si>
  <si>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</si>
  <si>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</si>
  <si>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</si>
  <si>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</si>
  <si>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</si>
  <si>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</si>
  <si>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</si>
  <si>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</si>
  <si>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</si>
  <si>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</si>
  <si>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</si>
  <si>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</si>
  <si>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</si>
  <si>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</si>
  <si>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</si>
  <si>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</si>
  <si>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</si>
  <si>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</si>
  <si>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</si>
  <si>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</si>
  <si>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</si>
  <si>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</si>
  <si>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</si>
  <si>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</si>
  <si>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</si>
  <si>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</si>
  <si>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</si>
  <si>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</si>
  <si>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</si>
  <si>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</si>
  <si>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</si>
  <si>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</si>
  <si>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</si>
  <si>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</si>
  <si>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</si>
  <si>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</si>
  <si>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</si>
  <si>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</si>
  <si>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</si>
  <si>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</si>
  <si>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</si>
  <si>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</si>
  <si>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</si>
  <si>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</si>
  <si>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</si>
  <si>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</si>
  <si>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</si>
  <si>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</si>
  <si>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</si>
  <si>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</si>
  <si>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</si>
  <si>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</si>
  <si>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</si>
  <si>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</si>
  <si>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</si>
  <si>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Periodo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</si>
  <si>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</si>
  <si>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</si>
  <si>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</si>
  <si>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</si>
  <si>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</si>
  <si>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</si>
  <si>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</si>
  <si>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</si>
  <si>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</si>
  <si>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</si>
  <si>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</si>
  <si>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</si>
  <si>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</si>
  <si>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</si>
  <si>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</si>
  <si>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</si>
  <si>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</si>
  <si>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</si>
  <si>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</si>
  <si>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</si>
  <si>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</si>
  <si>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</si>
  <si>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</si>
  <si>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</si>
  <si>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</si>
  <si>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</si>
  <si>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</si>
  <si>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</si>
  <si>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</si>
  <si>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</si>
  <si>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</si>
  <si>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</si>
  <si>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</si>
  <si>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</si>
  <si>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</si>
  <si>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</si>
  <si>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</si>
  <si>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</si>
  <si>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</si>
  <si>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</si>
  <si>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</si>
  <si>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</si>
  <si>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</si>
  <si>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</si>
  <si>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</si>
  <si>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</si>
  <si>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</si>
  <si>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</si>
  <si>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</si>
  <si>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</si>
  <si>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</si>
  <si>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</si>
  <si>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</si>
  <si>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</si>
  <si>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</si>
  <si>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</si>
  <si>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</si>
  <si>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</si>
  <si>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</si>
  <si>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</si>
  <si>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</si>
  <si>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</si>
  <si>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</si>
  <si>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</si>
  <si>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</si>
  <si>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</si>
  <si>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</si>
  <si>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</si>
  <si>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</si>
  <si>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</si>
  <si>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</si>
  <si>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</si>
  <si>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</si>
  <si>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</si>
  <si>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</si>
  <si>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</si>
  <si>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</si>
  <si>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</si>
  <si>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</si>
  <si>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</si>
  <si>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</si>
  <si>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</si>
  <si>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</si>
  <si>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</si>
  <si>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</si>
  <si>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</si>
  <si>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</si>
  <si>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</si>
  <si>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</si>
  <si>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</si>
  <si>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</si>
  <si>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</si>
  <si>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</si>
  <si>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</si>
  <si>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</si>
  <si>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</si>
  <si>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</si>
  <si>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</si>
  <si>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</si>
  <si>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</si>
  <si>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</si>
  <si>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</si>
  <si>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</si>
  <si>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</si>
  <si>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</si>
  <si>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</si>
  <si>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</si>
  <si>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</si>
  <si>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</si>
  <si>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</si>
  <si>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</si>
  <si>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</si>
  <si>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</si>
  <si>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</si>
  <si>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</si>
  <si>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</si>
  <si>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</si>
  <si>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</si>
  <si>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</si>
  <si>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</si>
  <si>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</si>
  <si>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</si>
  <si>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</si>
  <si>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</si>
  <si>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</si>
  <si>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</si>
  <si>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</si>
  <si>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</si>
  <si>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</si>
  <si>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</si>
  <si>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</si>
  <si>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</si>
  <si>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</si>
  <si>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</si>
  <si>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</si>
  <si>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</si>
  <si>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</si>
  <si>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</si>
  <si>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</si>
  <si>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</si>
  <si>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</si>
  <si>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</si>
  <si>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</si>
  <si>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</si>
  <si>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</si>
  <si>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</si>
  <si>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</si>
  <si>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</si>
  <si>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</si>
  <si>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</si>
  <si>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</si>
  <si>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</si>
  <si>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</si>
  <si>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</si>
  <si>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</si>
  <si>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</si>
  <si>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</si>
  <si>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</si>
  <si>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</si>
  <si>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</si>
  <si>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</si>
  <si>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</si>
  <si>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</si>
  <si>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</si>
  <si>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</si>
  <si>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</si>
  <si>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</si>
  <si>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</si>
  <si>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</si>
  <si>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</si>
  <si>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</si>
  <si>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</si>
  <si>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</si>
  <si>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</si>
  <si>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</si>
  <si>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</si>
  <si>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</si>
  <si>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</si>
  <si>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</si>
  <si>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</si>
  <si>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</si>
  <si>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</si>
  <si>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</si>
  <si>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</si>
  <si>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</si>
  <si>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</si>
  <si>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</si>
  <si>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</si>
  <si>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</si>
  <si>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</si>
  <si>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</si>
  <si>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</si>
  <si>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</si>
  <si>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</si>
  <si>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</si>
  <si>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</si>
  <si>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</si>
  <si>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</si>
  <si>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</si>
  <si>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</si>
  <si>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</si>
  <si>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</si>
  <si>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</si>
  <si>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</si>
  <si>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</si>
  <si>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</si>
  <si>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</si>
  <si>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</si>
  <si>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</si>
  <si>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</si>
  <si>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</si>
  <si>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</si>
  <si>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</si>
  <si>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</si>
  <si>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</si>
  <si>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</si>
  <si>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</si>
  <si>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</si>
  <si>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</si>
  <si>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</si>
  <si>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</si>
  <si>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</si>
  <si>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</si>
  <si>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</si>
  <si>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</si>
  <si>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</si>
  <si>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</si>
  <si>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</si>
  <si>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</si>
  <si>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</si>
  <si>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</si>
  <si>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</si>
  <si>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</si>
  <si>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</si>
  <si>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</si>
  <si>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</si>
  <si>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</si>
  <si>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</si>
  <si>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</si>
  <si>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</si>
  <si>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</si>
  <si>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</si>
  <si>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</si>
  <si>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</si>
  <si>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</si>
  <si>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</si>
  <si>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</si>
  <si>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</si>
  <si>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</si>
  <si>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</si>
  <si>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</si>
  <si>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</si>
  <si>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</si>
  <si>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</si>
  <si>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</si>
  <si>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</si>
  <si>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</si>
  <si>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</si>
  <si>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</si>
  <si>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</si>
  <si>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</si>
  <si>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</si>
  <si>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</si>
  <si>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</si>
  <si>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</si>
  <si>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</si>
  <si>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</si>
  <si>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</si>
  <si>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</si>
  <si>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</si>
  <si>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</si>
  <si>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</si>
  <si>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</si>
  <si>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</si>
  <si>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</si>
  <si>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</si>
  <si>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</si>
  <si>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</si>
  <si>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</si>
  <si>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</si>
  <si>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</si>
  <si>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</si>
  <si>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</si>
  <si>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</si>
  <si>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</si>
  <si>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</si>
  <si>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</si>
  <si>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</si>
  <si>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</si>
  <si>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</si>
  <si>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</si>
  <si>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</si>
  <si>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</si>
  <si>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</si>
  <si>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</si>
  <si>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</si>
  <si>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</si>
  <si>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</si>
  <si>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</si>
  <si>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</si>
  <si>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</si>
  <si>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</si>
  <si>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</si>
  <si>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</si>
  <si>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</si>
  <si>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</si>
  <si>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</si>
  <si>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</si>
  <si>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</si>
  <si>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</si>
  <si>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</si>
  <si>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</si>
  <si>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</si>
  <si>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</si>
  <si>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</si>
  <si>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</si>
  <si>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</si>
  <si>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</si>
  <si>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</si>
  <si>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</si>
  <si>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</si>
  <si>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</si>
  <si>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</si>
  <si>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</si>
  <si>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</si>
  <si>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</si>
  <si>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</si>
  <si>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</si>
  <si>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</si>
  <si>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</si>
  <si>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</si>
  <si>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</si>
  <si>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</si>
  <si>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</si>
  <si>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</si>
  <si>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</si>
  <si>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</si>
  <si>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</si>
  <si>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</si>
  <si>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</si>
  <si>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</si>
  <si>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</si>
  <si>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</si>
  <si>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</si>
  <si>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</si>
  <si>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</si>
  <si>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</si>
  <si>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</si>
  <si>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</si>
  <si>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</si>
  <si>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</si>
  <si>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</si>
  <si>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</si>
  <si>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</si>
  <si>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</si>
  <si>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</si>
  <si>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</si>
  <si>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</si>
  <si>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</si>
  <si>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</si>
  <si>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</si>
  <si>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</si>
  <si>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</si>
  <si>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</si>
  <si>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</si>
  <si>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</si>
  <si>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</si>
  <si>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</si>
  <si>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</si>
  <si>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</si>
  <si>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</si>
  <si>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</si>
  <si>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</si>
  <si>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</si>
  <si>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</si>
  <si>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</si>
  <si>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</si>
  <si>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</si>
  <si>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</si>
  <si>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</si>
  <si>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</si>
  <si>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</si>
  <si>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</si>
  <si>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</si>
  <si>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</si>
  <si>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</si>
  <si>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</si>
  <si>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</si>
  <si>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</si>
  <si>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</si>
  <si>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</si>
  <si>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</si>
  <si>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</si>
  <si>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</si>
  <si>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</si>
  <si>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</si>
  <si>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</si>
  <si>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</si>
  <si>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</si>
  <si>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</si>
  <si>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</si>
  <si>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</si>
  <si>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</si>
  <si>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</si>
  <si>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</si>
  <si>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</si>
  <si>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</si>
  <si>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</si>
  <si>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</si>
  <si>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</si>
  <si>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</si>
  <si>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</si>
  <si>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</si>
  <si>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</si>
  <si>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</si>
  <si>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</si>
  <si>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</si>
  <si>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</si>
  <si>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</si>
  <si>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</si>
  <si>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</si>
  <si>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</si>
  <si>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</si>
  <si>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</si>
  <si>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</si>
  <si>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</si>
  <si>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</si>
  <si>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</si>
  <si>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</si>
  <si>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</si>
  <si>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</si>
  <si>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</si>
  <si>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</si>
  <si>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</si>
  <si>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</si>
  <si>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</si>
  <si>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</si>
  <si>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</si>
  <si>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</si>
  <si>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</si>
  <si>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</si>
  <si>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</si>
  <si>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</si>
  <si>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</si>
  <si>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</si>
  <si>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</si>
  <si>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</si>
  <si>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</si>
  <si>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</si>
  <si>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</si>
  <si>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</si>
  <si>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</si>
  <si>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</si>
  <si>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</si>
  <si>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</si>
  <si>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</si>
  <si>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</si>
  <si>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</si>
  <si>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</si>
  <si>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</si>
  <si>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</si>
  <si>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</si>
  <si>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</si>
  <si>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</si>
  <si>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</si>
  <si>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</si>
  <si>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</si>
  <si>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</si>
  <si>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</si>
  <si>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</si>
  <si>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</si>
  <si>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</si>
  <si>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</si>
  <si>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</si>
  <si>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</si>
  <si>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</si>
  <si>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</si>
  <si>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</si>
  <si>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</si>
  <si>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</si>
  <si>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</si>
  <si>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</si>
  <si>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</si>
  <si>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</si>
  <si>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</si>
  <si>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</si>
  <si>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</si>
  <si>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</si>
  <si>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</si>
  <si>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</si>
  <si>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</si>
  <si>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</si>
  <si>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</si>
  <si>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</si>
  <si>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</si>
  <si>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</si>
  <si>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</si>
  <si>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</si>
  <si>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</si>
  <si>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</si>
  <si>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</si>
  <si>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</si>
  <si>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</si>
  <si>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</si>
  <si>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</si>
  <si>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</si>
  <si>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</si>
  <si>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</si>
  <si>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</si>
  <si>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</si>
  <si>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</si>
  <si>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</si>
  <si>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</si>
  <si>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</si>
  <si>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</si>
  <si>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</si>
  <si>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</si>
  <si>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</si>
  <si>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</si>
  <si>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</si>
  <si>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</si>
  <si>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</si>
  <si>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</si>
  <si>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</si>
  <si>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</si>
  <si>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</si>
  <si>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</si>
  <si>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</si>
  <si>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</si>
  <si>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</si>
  <si>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</si>
  <si>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</si>
  <si>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</si>
  <si>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</si>
  <si>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</si>
  <si>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</si>
  <si>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</si>
  <si>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</si>
  <si>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</si>
  <si>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</si>
  <si>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</si>
  <si>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</si>
  <si>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</si>
  <si>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</si>
  <si>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</si>
  <si>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</si>
  <si>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</si>
  <si>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</si>
  <si>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</si>
  <si>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</si>
  <si>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</si>
  <si>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</si>
  <si>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</si>
  <si>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</si>
  <si>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</si>
  <si>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</si>
  <si>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</si>
  <si>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</si>
  <si>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</si>
  <si>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</si>
  <si>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</si>
  <si>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</si>
  <si>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</si>
  <si>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</si>
  <si>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</si>
  <si>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</si>
  <si>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</si>
  <si>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</si>
  <si>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</si>
  <si>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</si>
  <si>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</si>
  <si>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</si>
  <si>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</si>
  <si>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</si>
  <si>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</si>
  <si>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</si>
  <si>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</si>
  <si>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</si>
  <si>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</si>
  <si>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</si>
  <si>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</si>
  <si>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</si>
  <si>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</si>
  <si>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</si>
  <si>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</si>
  <si>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</si>
  <si>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</si>
  <si>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</si>
  <si>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</si>
  <si>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</si>
  <si>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</si>
  <si>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</si>
  <si>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</si>
  <si>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</si>
  <si>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</si>
  <si>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</si>
  <si>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</si>
  <si>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</si>
  <si>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</si>
  <si>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</si>
  <si>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</si>
  <si>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</si>
  <si>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</si>
  <si>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</si>
  <si>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</si>
  <si>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</si>
  <si>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</si>
  <si>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</si>
  <si>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</si>
  <si>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</si>
  <si>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</si>
  <si>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</si>
  <si>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</si>
  <si>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</si>
  <si>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</si>
  <si>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</si>
  <si>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</si>
  <si>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</si>
  <si>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</si>
  <si>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</si>
  <si>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</si>
  <si>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</si>
  <si>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</si>
  <si>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</si>
  <si>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</si>
  <si>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</si>
  <si>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</si>
  <si>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</si>
  <si>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</si>
  <si>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</si>
  <si>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</si>
  <si>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</si>
  <si>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</si>
  <si>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</si>
  <si>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</si>
  <si>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</si>
  <si>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</si>
  <si>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</si>
  <si>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</si>
  <si>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</si>
  <si>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</si>
  <si>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</si>
  <si>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</si>
  <si>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</si>
  <si>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</si>
  <si>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</si>
  <si>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</si>
  <si>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</si>
  <si>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</si>
  <si>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</si>
  <si>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</si>
  <si>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</si>
  <si>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</si>
  <si>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</si>
  <si>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</si>
  <si>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</si>
  <si>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</si>
  <si>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</si>
  <si>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</si>
  <si>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</si>
  <si>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</si>
  <si>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</si>
  <si>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</si>
  <si>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</si>
  <si>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</si>
  <si>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</si>
  <si>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</si>
  <si>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</si>
  <si>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</si>
  <si>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</si>
  <si>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</si>
  <si>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</si>
  <si>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</si>
  <si>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</si>
  <si>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</si>
  <si>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</si>
  <si>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</si>
  <si>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</si>
  <si>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</si>
  <si>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</si>
  <si>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>ID_Entidad</t>
  </si>
  <si>
    <t>Unidad_Tiempo</t>
  </si>
  <si>
    <t>Gerardo Cordero Arguedas</t>
  </si>
  <si>
    <t>Contador</t>
  </si>
  <si>
    <t>Margoth Mora Navarro</t>
  </si>
  <si>
    <t>Alcaldesa</t>
  </si>
  <si>
    <t>Del 01 de enero 2024 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</si>
</sst>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2" fillId="0" borderId="0" xfId="0" applyFont="1"/>
    <xf numFmtId="0" fontId="16" fillId="5" borderId="4" xfId="1" applyFont="1" applyFill="1" applyBorder="1"/>
    <xf numFmtId="0" fontId="17" fillId="5" borderId="4" xfId="1" applyFont="1" applyFill="1" applyBorder="1"/>
    <xf numFmtId="0" fontId="18" fillId="0" borderId="4" xfId="1" applyFont="1" applyBorder="1" applyAlignment="1">
      <alignment horizontal="center"/>
    </xf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3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0" fillId="0" borderId="0" xfId="1" applyFont="1" applyAlignment="1">
      <alignment wrapText="1"/>
    </xf>
    <xf numFmtId="0" fontId="14" fillId="0" borderId="4" xfId="1" applyFont="1" applyBorder="1" applyAlignment="1">
      <alignment wrapText="1"/>
    </xf>
    <xf numFmtId="0" fontId="18" fillId="0" borderId="4" xfId="1" applyFont="1" applyBorder="1" applyAlignment="1">
      <alignment horizontal="center" wrapText="1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4" fontId="18" fillId="0" borderId="0" xfId="1" applyNumberFormat="1" applyFont="1" applyAlignment="1">
      <alignment horizont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25" fillId="6" borderId="0" xfId="1" applyFont="1" applyFill="1" applyAlignment="1">
      <alignment vertical="center"/>
    </xf>
    <xf numFmtId="0" fontId="24" fillId="6" borderId="4" xfId="1" applyFont="1" applyFill="1" applyBorder="1" applyAlignment="1">
      <alignment horizontal="center" vertical="center"/>
    </xf>
    <xf numFmtId="4" fontId="14" fillId="0" borderId="0" xfId="1" applyNumberFormat="1" applyFont="1"/>
    <xf numFmtId="0" fontId="14" fillId="0" borderId="0" xfId="0" applyFont="1" applyAlignment="1">
      <alignment vertical="center" wrapText="1"/>
    </xf>
    <xf numFmtId="0" fontId="23" fillId="6" borderId="14" xfId="1" applyFont="1" applyFill="1" applyBorder="1"/>
    <xf numFmtId="0" fontId="20" fillId="0" borderId="11" xfId="1" applyFont="1" applyBorder="1"/>
    <xf numFmtId="0" fontId="13" fillId="0" borderId="12" xfId="1" applyFont="1" applyBorder="1"/>
    <xf numFmtId="0" fontId="13" fillId="0" borderId="0" xfId="1" applyFont="1" applyAlignment="1">
      <alignment vertical="center"/>
    </xf>
    <xf numFmtId="0" fontId="19" fillId="0" borderId="0" xfId="1" applyFont="1"/>
    <xf numFmtId="0" fontId="24" fillId="6" borderId="0" xfId="1" applyFont="1" applyFill="1" applyAlignment="1">
      <alignment vertical="center"/>
    </xf>
    <xf numFmtId="4" fontId="15" fillId="5" borderId="4" xfId="1" applyNumberFormat="1" applyFont="1" applyFill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4" fontId="18" fillId="0" borderId="4" xfId="1" applyNumberFormat="1" applyFont="1" applyBorder="1" applyAlignment="1">
      <alignment horizontal="center"/>
    </xf>
    <xf numFmtId="4" fontId="24" fillId="6" borderId="4" xfId="1" applyNumberFormat="1" applyFont="1" applyFill="1" applyBorder="1" applyAlignment="1">
      <alignment horizontal="center" vertical="center"/>
    </xf>
    <xf numFmtId="4" fontId="14" fillId="0" borderId="4" xfId="1" applyNumberFormat="1" applyFont="1" applyFill="1" applyBorder="1" applyAlignment="1" applyProtection="1">
      <alignment horizontal="center"/>
    </xf>
    <xf numFmtId="4" fontId="18" fillId="0" borderId="4" xfId="1" applyNumberFormat="1" applyFont="1" applyFill="1" applyBorder="1" applyAlignment="1" applyProtection="1">
      <alignment horizontal="center"/>
    </xf>
    <xf numFmtId="0" fontId="10" fillId="0" borderId="0" xfId="1" applyFont="1" applyAlignment="1">
      <alignment horizontal="center" wrapText="1"/>
    </xf>
    <xf numFmtId="0" fontId="19" fillId="0" borderId="0" xfId="1" applyFont="1" applyAlignment="1">
      <alignment horizontal="left" vertical="center" wrapText="1"/>
    </xf>
    <xf numFmtId="0" fontId="2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2024/0.%20ESTADOS%20FINANCIEROS%20MUNIBA/9.%20Setiembre/Otros%20Estados/15603T32024_ESTADO_DE_FLUJO_DE_EFECTIVO..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FlujoEfectivo"/>
      <sheetName val="CatalogoCuentasFlujo"/>
      <sheetName val="Data"/>
    </sheetNames>
    <sheetDataSet>
      <sheetData sheetId="0" refreshError="1"/>
      <sheetData sheetId="1" refreshError="1"/>
      <sheetData sheetId="2" refreshError="1">
        <row r="1">
          <cell r="O1" t="str">
            <v>B1</v>
          </cell>
          <cell r="V1" t="str">
            <v>Municipalidad de Buenos Aires</v>
          </cell>
        </row>
        <row r="2">
          <cell r="C2" t="str">
            <v>2024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9"/>
  <sheetViews>
    <sheetView showGridLines="0" tabSelected="1" zoomScale="90" zoomScaleNormal="90" workbookViewId="0">
      <selection activeCell="E46" sqref="E46:E47"/>
    </sheetView>
  </sheetViews>
  <sheetFormatPr baseColWidth="10" defaultColWidth="11.42578125" defaultRowHeight="16.5" x14ac:dyDescent="0.3"/>
  <cols>
    <col min="1" max="1" width="15" style="37" customWidth="1"/>
    <col min="2" max="2" width="95.140625" style="37" customWidth="1"/>
    <col min="3" max="3" width="11.42578125" style="44"/>
    <col min="4" max="4" width="21" style="37" bestFit="1" customWidth="1"/>
    <col min="5" max="5" width="23.7109375" style="37" bestFit="1" customWidth="1"/>
    <col min="6" max="11" width="11.42578125" style="37"/>
    <col min="12" max="12" width="18.42578125" style="37" customWidth="1"/>
    <col min="13" max="13" width="17.140625" style="37" customWidth="1"/>
    <col min="14" max="26" width="11.42578125" style="37"/>
    <col min="27" max="27" width="18.7109375" style="37" customWidth="1"/>
    <col min="28" max="28" width="17.5703125" style="37" customWidth="1"/>
    <col min="29" max="29" width="22.28515625" style="37" customWidth="1"/>
    <col min="30" max="16384" width="11.42578125" style="37"/>
  </cols>
  <sheetData>
    <row r="1" spans="1:30" ht="18" customHeight="1" x14ac:dyDescent="0.3">
      <c r="A1" s="102" t="str">
        <f>[1]Data!V1</f>
        <v>Municipalidad de Buenos Aires</v>
      </c>
      <c r="B1" s="102"/>
      <c r="C1" s="102"/>
      <c r="D1" s="102"/>
      <c r="E1" s="102"/>
      <c r="P1" s="71"/>
      <c r="Q1" s="71"/>
      <c r="AB1" s="71" t="s">
        <v>791</v>
      </c>
      <c r="AC1" s="71" t="s">
        <v>792</v>
      </c>
      <c r="AD1" s="71" t="s">
        <v>110</v>
      </c>
    </row>
    <row r="2" spans="1:30" ht="18.75" x14ac:dyDescent="0.3">
      <c r="A2" s="102" t="s">
        <v>0</v>
      </c>
      <c r="B2" s="102"/>
      <c r="C2" s="102"/>
      <c r="D2" s="102"/>
      <c r="E2" s="102"/>
      <c r="AA2" s="71" t="str">
        <f ca="1">MID(MID(CELL("nombrearchivo"),FIND("[",CELL("nombrearchivo"))+1, FIND("]",CELL("nombrearchivo"))-FIND("[",CELL("nombrearchivo"))-1), 1, 10)</f>
        <v>15603M1120</v>
      </c>
      <c r="AB2" s="71" t="str">
        <f ca="1">MID(AA2,1,4)</f>
        <v>1560</v>
      </c>
      <c r="AC2" s="71" t="str">
        <f ca="1">MID(AA2,5,2)</f>
        <v>3M</v>
      </c>
      <c r="AD2" s="71" t="str">
        <f ca="1">MID(AA2,7,4)</f>
        <v>1120</v>
      </c>
    </row>
    <row r="3" spans="1:30" ht="18.75" x14ac:dyDescent="0.3">
      <c r="A3" s="102" t="s">
        <v>797</v>
      </c>
      <c r="B3" s="102"/>
      <c r="C3" s="102"/>
      <c r="D3" s="102"/>
      <c r="E3" s="102"/>
    </row>
    <row r="4" spans="1:30" ht="18.75" customHeight="1" x14ac:dyDescent="0.3">
      <c r="A4" s="104" t="s">
        <v>769</v>
      </c>
      <c r="B4" s="104"/>
      <c r="C4" s="104"/>
      <c r="D4" s="104"/>
      <c r="E4" s="104"/>
      <c r="M4" s="38"/>
    </row>
    <row r="5" spans="1:30" ht="18.75" customHeight="1" x14ac:dyDescent="0.3">
      <c r="A5" s="89" t="str">
        <f>+[1]Data!V1</f>
        <v>Municipalidad de Buenos Aires</v>
      </c>
      <c r="B5" s="58" t="s">
        <v>776</v>
      </c>
      <c r="C5" s="45" t="s">
        <v>7</v>
      </c>
      <c r="D5" s="45" t="str">
        <f>"Ejercicio " &amp; [1]Data!C2</f>
        <v>Ejercicio 2024</v>
      </c>
      <c r="E5" s="45" t="str">
        <f>"Ejercicio " &amp; [1]Data!C2-1</f>
        <v>Ejercicio 2023</v>
      </c>
    </row>
    <row r="6" spans="1:30" s="48" customFormat="1" ht="23.25" customHeight="1" x14ac:dyDescent="0.25">
      <c r="A6" s="46" t="s">
        <v>10</v>
      </c>
      <c r="B6" s="47"/>
      <c r="C6" s="59"/>
      <c r="D6" s="60"/>
      <c r="E6" s="61"/>
    </row>
    <row r="7" spans="1:30" x14ac:dyDescent="0.3">
      <c r="A7" s="39" t="s">
        <v>13</v>
      </c>
      <c r="B7" s="40"/>
      <c r="C7" s="49">
        <v>77</v>
      </c>
      <c r="D7" s="95">
        <f>SUM(D8:D15)</f>
        <v>4471100.6634399993</v>
      </c>
      <c r="E7" s="95">
        <f>SUM(E8:E15)</f>
        <v>4865527.9805799993</v>
      </c>
    </row>
    <row r="8" spans="1:30" x14ac:dyDescent="0.3">
      <c r="A8" s="90"/>
      <c r="B8" s="43" t="s">
        <v>16</v>
      </c>
      <c r="C8" s="41"/>
      <c r="D8" s="96">
        <v>970752.82330000005</v>
      </c>
      <c r="E8" s="100">
        <v>1155484.98226</v>
      </c>
    </row>
    <row r="9" spans="1:30" x14ac:dyDescent="0.3">
      <c r="A9" s="53"/>
      <c r="B9" s="43" t="s">
        <v>18</v>
      </c>
      <c r="C9" s="41"/>
      <c r="D9" s="96">
        <v>0</v>
      </c>
      <c r="E9" s="100">
        <v>0</v>
      </c>
    </row>
    <row r="10" spans="1:30" x14ac:dyDescent="0.3">
      <c r="A10" s="53"/>
      <c r="B10" s="72" t="s">
        <v>20</v>
      </c>
      <c r="C10" s="73"/>
      <c r="D10" s="96">
        <v>259.26844000000074</v>
      </c>
      <c r="E10" s="100">
        <v>0</v>
      </c>
    </row>
    <row r="11" spans="1:30" x14ac:dyDescent="0.3">
      <c r="A11" s="91"/>
      <c r="B11" s="43" t="s">
        <v>22</v>
      </c>
      <c r="C11" s="41"/>
      <c r="D11" s="96">
        <v>501727.68886999995</v>
      </c>
      <c r="E11" s="100">
        <v>372428.91798999999</v>
      </c>
    </row>
    <row r="12" spans="1:30" x14ac:dyDescent="0.3">
      <c r="A12" s="53"/>
      <c r="B12" s="43" t="s">
        <v>24</v>
      </c>
      <c r="C12" s="41"/>
      <c r="D12" s="96">
        <v>57600.779519999996</v>
      </c>
      <c r="E12" s="100">
        <v>64996.544279999995</v>
      </c>
    </row>
    <row r="13" spans="1:30" x14ac:dyDescent="0.3">
      <c r="A13" s="53"/>
      <c r="B13" s="43" t="s">
        <v>27</v>
      </c>
      <c r="C13" s="41"/>
      <c r="D13" s="96">
        <v>2839898.4996599993</v>
      </c>
      <c r="E13" s="100">
        <v>3181656.7572599999</v>
      </c>
    </row>
    <row r="14" spans="1:30" x14ac:dyDescent="0.3">
      <c r="A14" s="53"/>
      <c r="B14" s="43" t="s">
        <v>29</v>
      </c>
      <c r="C14" s="41"/>
      <c r="D14" s="96">
        <v>0</v>
      </c>
      <c r="E14" s="100">
        <v>0</v>
      </c>
    </row>
    <row r="15" spans="1:30" x14ac:dyDescent="0.3">
      <c r="A15" s="54"/>
      <c r="B15" s="43" t="s">
        <v>31</v>
      </c>
      <c r="C15" s="41"/>
      <c r="D15" s="96">
        <v>100861.60364999992</v>
      </c>
      <c r="E15" s="100">
        <v>90960.778790000055</v>
      </c>
    </row>
    <row r="16" spans="1:30" x14ac:dyDescent="0.3">
      <c r="A16" s="39" t="s">
        <v>34</v>
      </c>
      <c r="B16" s="40"/>
      <c r="C16" s="49">
        <v>78</v>
      </c>
      <c r="D16" s="95">
        <f>SUM(D17:D21)</f>
        <v>4050259.2508100336</v>
      </c>
      <c r="E16" s="95">
        <f>SUM(E17:E21)</f>
        <v>5045000.6944799954</v>
      </c>
    </row>
    <row r="17" spans="1:5" x14ac:dyDescent="0.3">
      <c r="A17" s="55"/>
      <c r="B17" s="43" t="s">
        <v>37</v>
      </c>
      <c r="C17" s="41"/>
      <c r="D17" s="96">
        <v>1069260.1655700004</v>
      </c>
      <c r="E17" s="100">
        <v>1056627.9460700001</v>
      </c>
    </row>
    <row r="18" spans="1:5" x14ac:dyDescent="0.3">
      <c r="A18" s="56"/>
      <c r="B18" s="43" t="s">
        <v>39</v>
      </c>
      <c r="C18" s="41"/>
      <c r="D18" s="96">
        <v>2637844.3086700002</v>
      </c>
      <c r="E18" s="100">
        <v>3613082.9463300002</v>
      </c>
    </row>
    <row r="19" spans="1:5" x14ac:dyDescent="0.3">
      <c r="A19" s="56"/>
      <c r="B19" s="43" t="s">
        <v>41</v>
      </c>
      <c r="C19" s="74"/>
      <c r="D19" s="96">
        <v>92151.664510000002</v>
      </c>
      <c r="E19" s="100">
        <v>28488.162060000002</v>
      </c>
    </row>
    <row r="20" spans="1:5" x14ac:dyDescent="0.3">
      <c r="A20" s="56"/>
      <c r="B20" s="43" t="s">
        <v>44</v>
      </c>
      <c r="C20" s="74"/>
      <c r="D20" s="96">
        <v>224333.08049999998</v>
      </c>
      <c r="E20" s="100">
        <v>130679.2533</v>
      </c>
    </row>
    <row r="21" spans="1:5" x14ac:dyDescent="0.3">
      <c r="A21" s="57"/>
      <c r="B21" s="43" t="s">
        <v>46</v>
      </c>
      <c r="C21" s="74"/>
      <c r="D21" s="96">
        <v>26670.031560033149</v>
      </c>
      <c r="E21" s="100">
        <v>216122.38671999497</v>
      </c>
    </row>
    <row r="22" spans="1:5" x14ac:dyDescent="0.3">
      <c r="A22" s="51" t="s">
        <v>48</v>
      </c>
      <c r="B22" s="52"/>
      <c r="C22" s="50"/>
      <c r="D22" s="97">
        <f>+D7-D16</f>
        <v>420841.41262996569</v>
      </c>
      <c r="E22" s="97">
        <f>+E7-E16</f>
        <v>-179472.71389999613</v>
      </c>
    </row>
    <row r="23" spans="1:5" x14ac:dyDescent="0.3">
      <c r="A23" s="92"/>
      <c r="B23" s="75"/>
      <c r="C23" s="76"/>
      <c r="D23" s="77"/>
      <c r="E23" s="77"/>
    </row>
    <row r="24" spans="1:5" s="48" customFormat="1" ht="23.25" customHeight="1" x14ac:dyDescent="0.25">
      <c r="A24" s="46" t="s">
        <v>51</v>
      </c>
      <c r="B24" s="47"/>
      <c r="C24" s="62"/>
      <c r="D24" s="63"/>
      <c r="E24" s="63"/>
    </row>
    <row r="25" spans="1:5" x14ac:dyDescent="0.3">
      <c r="A25" s="39" t="s">
        <v>13</v>
      </c>
      <c r="B25" s="40"/>
      <c r="C25" s="49">
        <v>79</v>
      </c>
      <c r="D25" s="95">
        <f>SUM(D26:D30)</f>
        <v>0</v>
      </c>
      <c r="E25" s="95">
        <f>SUM(E26:E30)</f>
        <v>0</v>
      </c>
    </row>
    <row r="26" spans="1:5" x14ac:dyDescent="0.3">
      <c r="A26" s="55"/>
      <c r="B26" s="43" t="s">
        <v>54</v>
      </c>
      <c r="C26" s="41"/>
      <c r="D26" s="96">
        <v>0</v>
      </c>
      <c r="E26" s="96">
        <v>0</v>
      </c>
    </row>
    <row r="27" spans="1:5" x14ac:dyDescent="0.3">
      <c r="A27" s="64"/>
      <c r="B27" s="43" t="s">
        <v>56</v>
      </c>
      <c r="C27" s="41"/>
      <c r="D27" s="96">
        <v>0</v>
      </c>
      <c r="E27" s="96">
        <v>0</v>
      </c>
    </row>
    <row r="28" spans="1:5" x14ac:dyDescent="0.3">
      <c r="A28" s="64"/>
      <c r="B28" s="43" t="s">
        <v>58</v>
      </c>
      <c r="C28" s="41"/>
      <c r="D28" s="96">
        <v>0</v>
      </c>
      <c r="E28" s="96">
        <v>0</v>
      </c>
    </row>
    <row r="29" spans="1:5" x14ac:dyDescent="0.3">
      <c r="A29" s="56"/>
      <c r="B29" s="43" t="s">
        <v>61</v>
      </c>
      <c r="C29" s="41"/>
      <c r="D29" s="96">
        <v>0</v>
      </c>
      <c r="E29" s="96">
        <v>0</v>
      </c>
    </row>
    <row r="30" spans="1:5" x14ac:dyDescent="0.3">
      <c r="A30" s="57"/>
      <c r="B30" s="43" t="s">
        <v>64</v>
      </c>
      <c r="C30" s="41"/>
      <c r="D30" s="96">
        <v>0</v>
      </c>
      <c r="E30" s="96">
        <v>0</v>
      </c>
    </row>
    <row r="31" spans="1:5" x14ac:dyDescent="0.3">
      <c r="A31" s="39" t="s">
        <v>34</v>
      </c>
      <c r="B31" s="40"/>
      <c r="C31" s="49">
        <v>80</v>
      </c>
      <c r="D31" s="95">
        <f>SUM(D32:D36)</f>
        <v>416364.60032000009</v>
      </c>
      <c r="E31" s="95">
        <f>SUM(E32:E36)</f>
        <v>317877.10570999997</v>
      </c>
    </row>
    <row r="32" spans="1:5" x14ac:dyDescent="0.3">
      <c r="A32" s="55"/>
      <c r="B32" s="43" t="s">
        <v>68</v>
      </c>
      <c r="C32" s="41"/>
      <c r="D32" s="96">
        <v>416364.60032000009</v>
      </c>
      <c r="E32" s="100">
        <v>317877.10570999997</v>
      </c>
    </row>
    <row r="33" spans="1:5" x14ac:dyDescent="0.3">
      <c r="A33" s="56"/>
      <c r="B33" s="43" t="s">
        <v>70</v>
      </c>
      <c r="C33" s="41"/>
      <c r="D33" s="96">
        <v>0</v>
      </c>
      <c r="E33" s="100">
        <v>0</v>
      </c>
    </row>
    <row r="34" spans="1:5" x14ac:dyDescent="0.3">
      <c r="A34" s="56"/>
      <c r="B34" s="43" t="s">
        <v>72</v>
      </c>
      <c r="C34" s="41"/>
      <c r="D34" s="96">
        <v>0</v>
      </c>
      <c r="E34" s="100">
        <v>0</v>
      </c>
    </row>
    <row r="35" spans="1:5" x14ac:dyDescent="0.3">
      <c r="A35" s="56"/>
      <c r="B35" s="43" t="s">
        <v>74</v>
      </c>
      <c r="C35" s="41"/>
      <c r="D35" s="96">
        <v>0</v>
      </c>
      <c r="E35" s="100">
        <v>0</v>
      </c>
    </row>
    <row r="36" spans="1:5" x14ac:dyDescent="0.3">
      <c r="A36" s="57"/>
      <c r="B36" s="43" t="s">
        <v>76</v>
      </c>
      <c r="C36" s="41"/>
      <c r="D36" s="96">
        <v>0</v>
      </c>
      <c r="E36" s="100">
        <v>0</v>
      </c>
    </row>
    <row r="37" spans="1:5" x14ac:dyDescent="0.3">
      <c r="A37" s="51" t="s">
        <v>78</v>
      </c>
      <c r="B37" s="52"/>
      <c r="C37" s="50"/>
      <c r="D37" s="97">
        <f>+D25-D31</f>
        <v>-416364.60032000009</v>
      </c>
      <c r="E37" s="97">
        <f>+E25-E31</f>
        <v>-317877.10570999997</v>
      </c>
    </row>
    <row r="38" spans="1:5" x14ac:dyDescent="0.3">
      <c r="A38" s="92"/>
      <c r="B38" s="75"/>
      <c r="C38" s="78"/>
      <c r="D38" s="77"/>
      <c r="E38" s="77"/>
    </row>
    <row r="39" spans="1:5" s="48" customFormat="1" ht="23.25" customHeight="1" x14ac:dyDescent="0.25">
      <c r="A39" s="46" t="s">
        <v>81</v>
      </c>
      <c r="B39" s="47"/>
      <c r="C39" s="62"/>
      <c r="D39" s="63"/>
      <c r="E39" s="63"/>
    </row>
    <row r="40" spans="1:5" x14ac:dyDescent="0.3">
      <c r="A40" s="39" t="s">
        <v>13</v>
      </c>
      <c r="B40" s="40"/>
      <c r="C40" s="49">
        <v>81</v>
      </c>
      <c r="D40" s="95">
        <f>SUM(D41:D43)</f>
        <v>492668.3687500002</v>
      </c>
      <c r="E40" s="95">
        <f>SUM(E41:E43)</f>
        <v>0</v>
      </c>
    </row>
    <row r="41" spans="1:5" x14ac:dyDescent="0.3">
      <c r="A41" s="55"/>
      <c r="B41" s="43" t="s">
        <v>84</v>
      </c>
      <c r="C41" s="41"/>
      <c r="D41" s="96">
        <v>0</v>
      </c>
      <c r="E41" s="96"/>
    </row>
    <row r="42" spans="1:5" x14ac:dyDescent="0.3">
      <c r="A42" s="56"/>
      <c r="B42" s="43" t="s">
        <v>86</v>
      </c>
      <c r="C42" s="41"/>
      <c r="D42" s="96">
        <v>0</v>
      </c>
      <c r="E42" s="96"/>
    </row>
    <row r="43" spans="1:5" x14ac:dyDescent="0.3">
      <c r="A43" s="57"/>
      <c r="B43" s="43" t="s">
        <v>89</v>
      </c>
      <c r="C43" s="41"/>
      <c r="D43" s="96">
        <v>492668.3687500002</v>
      </c>
      <c r="E43" s="96"/>
    </row>
    <row r="44" spans="1:5" x14ac:dyDescent="0.3">
      <c r="A44" s="39" t="s">
        <v>34</v>
      </c>
      <c r="B44" s="40"/>
      <c r="C44" s="49">
        <v>82</v>
      </c>
      <c r="D44" s="95">
        <f>SUM(D45:D47)</f>
        <v>538117.68090000004</v>
      </c>
      <c r="E44" s="95">
        <f>SUM(E45:E47)</f>
        <v>430374.69382000016</v>
      </c>
    </row>
    <row r="45" spans="1:5" x14ac:dyDescent="0.3">
      <c r="A45" s="55"/>
      <c r="B45" s="43" t="s">
        <v>92</v>
      </c>
      <c r="C45" s="41"/>
      <c r="D45" s="96">
        <v>0</v>
      </c>
      <c r="E45" s="100">
        <v>0</v>
      </c>
    </row>
    <row r="46" spans="1:5" x14ac:dyDescent="0.3">
      <c r="A46" s="56"/>
      <c r="B46" s="43" t="s">
        <v>94</v>
      </c>
      <c r="C46" s="41"/>
      <c r="D46" s="96">
        <v>430965.35678999999</v>
      </c>
      <c r="E46" s="100">
        <v>323377.02014000015</v>
      </c>
    </row>
    <row r="47" spans="1:5" x14ac:dyDescent="0.3">
      <c r="A47" s="57"/>
      <c r="B47" s="43" t="s">
        <v>96</v>
      </c>
      <c r="C47" s="74"/>
      <c r="D47" s="96">
        <v>107152.32411</v>
      </c>
      <c r="E47" s="100">
        <v>106997.67368000001</v>
      </c>
    </row>
    <row r="48" spans="1:5" x14ac:dyDescent="0.3">
      <c r="A48" s="51" t="s">
        <v>99</v>
      </c>
      <c r="B48" s="52"/>
      <c r="C48" s="50"/>
      <c r="D48" s="97">
        <f>+D40-D44</f>
        <v>-45449.312149999838</v>
      </c>
      <c r="E48" s="97">
        <f>+E40-E44</f>
        <v>-430374.69382000016</v>
      </c>
    </row>
    <row r="49" spans="1:5" x14ac:dyDescent="0.3">
      <c r="A49" s="79"/>
      <c r="B49" s="79"/>
      <c r="C49" s="80"/>
      <c r="D49" s="81"/>
      <c r="E49" s="81"/>
    </row>
    <row r="50" spans="1:5" ht="16.5" customHeight="1" x14ac:dyDescent="0.3">
      <c r="A50" s="65" t="s">
        <v>102</v>
      </c>
      <c r="B50" s="66"/>
      <c r="C50" s="67"/>
      <c r="D50" s="95">
        <f>+D22+D37+D48</f>
        <v>-40972.49984003423</v>
      </c>
      <c r="E50" s="95">
        <f>+E22+E37+E48</f>
        <v>-927724.51342999632</v>
      </c>
    </row>
    <row r="51" spans="1:5" x14ac:dyDescent="0.3">
      <c r="A51" s="82"/>
      <c r="B51" s="82"/>
      <c r="C51" s="83"/>
      <c r="D51" s="77"/>
      <c r="E51" s="77"/>
    </row>
    <row r="52" spans="1:5" x14ac:dyDescent="0.3">
      <c r="A52" s="103" t="s">
        <v>105</v>
      </c>
      <c r="B52" s="103"/>
      <c r="C52" s="84"/>
      <c r="D52" s="98">
        <v>0</v>
      </c>
      <c r="E52" s="98">
        <v>0</v>
      </c>
    </row>
    <row r="53" spans="1:5" x14ac:dyDescent="0.3">
      <c r="A53" s="93" t="s">
        <v>107</v>
      </c>
      <c r="B53" s="79"/>
      <c r="C53" s="74"/>
      <c r="D53" s="98">
        <v>2106811.91132</v>
      </c>
      <c r="E53" s="101">
        <v>2705767.3893000004</v>
      </c>
    </row>
    <row r="54" spans="1:5" s="68" customFormat="1" ht="24" customHeight="1" x14ac:dyDescent="0.25">
      <c r="A54" s="94" t="s">
        <v>109</v>
      </c>
      <c r="B54" s="85"/>
      <c r="C54" s="86">
        <v>83</v>
      </c>
      <c r="D54" s="99">
        <f>+D50+D52+D53</f>
        <v>2065839.4114799658</v>
      </c>
      <c r="E54" s="99">
        <f>+E50+E52+E53</f>
        <v>1778042.8758700041</v>
      </c>
    </row>
    <row r="55" spans="1:5" x14ac:dyDescent="0.3">
      <c r="A55" s="79"/>
      <c r="B55" s="79"/>
      <c r="C55" s="80"/>
      <c r="D55" s="87"/>
      <c r="E55" s="87"/>
    </row>
    <row r="56" spans="1:5" x14ac:dyDescent="0.3">
      <c r="A56" s="79"/>
      <c r="B56" s="69" t="s">
        <v>793</v>
      </c>
      <c r="C56" s="80"/>
      <c r="D56" s="87"/>
      <c r="E56" s="87"/>
    </row>
    <row r="57" spans="1:5" x14ac:dyDescent="0.3">
      <c r="A57" s="42"/>
      <c r="B57" s="69"/>
      <c r="C57" s="80"/>
      <c r="D57" s="87"/>
      <c r="E57" s="87"/>
    </row>
    <row r="58" spans="1:5" x14ac:dyDescent="0.3">
      <c r="A58" s="42"/>
      <c r="B58" s="69" t="s">
        <v>794</v>
      </c>
      <c r="C58" s="80"/>
      <c r="D58" s="87"/>
      <c r="E58" s="87"/>
    </row>
    <row r="59" spans="1:5" x14ac:dyDescent="0.3">
      <c r="A59" s="42"/>
      <c r="B59" s="70" t="s">
        <v>112</v>
      </c>
    </row>
    <row r="60" spans="1:5" x14ac:dyDescent="0.3">
      <c r="B60" s="88"/>
    </row>
    <row r="61" spans="1:5" x14ac:dyDescent="0.3">
      <c r="B61" s="69"/>
    </row>
    <row r="62" spans="1:5" x14ac:dyDescent="0.3">
      <c r="B62" s="69"/>
    </row>
    <row r="63" spans="1:5" x14ac:dyDescent="0.3">
      <c r="B63" s="69"/>
    </row>
    <row r="64" spans="1:5" x14ac:dyDescent="0.3">
      <c r="B64" s="70" t="s">
        <v>113</v>
      </c>
    </row>
    <row r="65" spans="2:2" x14ac:dyDescent="0.3">
      <c r="B65" s="88"/>
    </row>
    <row r="66" spans="2:2" x14ac:dyDescent="0.3">
      <c r="B66" s="69" t="s">
        <v>795</v>
      </c>
    </row>
    <row r="67" spans="2:2" x14ac:dyDescent="0.3">
      <c r="B67" s="69"/>
    </row>
    <row r="68" spans="2:2" x14ac:dyDescent="0.3">
      <c r="B68" s="69" t="s">
        <v>796</v>
      </c>
    </row>
    <row r="69" spans="2:2" x14ac:dyDescent="0.3">
      <c r="B69" s="70" t="s">
        <v>114</v>
      </c>
    </row>
  </sheetData>
  <protectedRanges>
    <protectedRange sqref="E52" name="Rango4_1_1"/>
    <protectedRange sqref="B61 B56 B66" name="Rango2_1_1_2"/>
    <protectedRange sqref="D8:D15 D17:D21 D26:E30 D41:E43 D45:D47 D32:D36" name="Rango1_1"/>
    <protectedRange sqref="D52:D53" name="Rango3_1"/>
    <protectedRange sqref="E8:E15" name="Rango1_2"/>
    <protectedRange sqref="E17:E21" name="Rango1_3"/>
    <protectedRange sqref="E32:E36" name="Rango1_6"/>
    <protectedRange sqref="E45:E47" name="Rango1_7"/>
    <protectedRange sqref="E53" name="Rango3_2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5" t="s">
        <v>1</v>
      </c>
      <c r="B1" s="105"/>
      <c r="C1" s="105"/>
      <c r="D1" s="105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9" t="s">
        <v>768</v>
      </c>
      <c r="H3" s="30"/>
      <c r="I3" s="30"/>
      <c r="J3" s="30"/>
      <c r="K3" s="30"/>
      <c r="L3" s="30"/>
      <c r="M3" s="30"/>
      <c r="N3" s="31"/>
    </row>
    <row r="4" spans="1:14" ht="16.5" thickBot="1" x14ac:dyDescent="0.3">
      <c r="A4" s="3"/>
      <c r="B4" s="4" t="s">
        <v>2</v>
      </c>
      <c r="C4" s="5"/>
      <c r="D4" s="6"/>
      <c r="G4" s="32" t="s">
        <v>767</v>
      </c>
      <c r="H4" s="33"/>
      <c r="I4" s="33"/>
      <c r="J4" s="33"/>
      <c r="K4" s="33"/>
      <c r="L4" s="33"/>
      <c r="M4" s="33"/>
      <c r="N4" s="34"/>
    </row>
    <row r="5" spans="1:14" ht="21" x14ac:dyDescent="0.35">
      <c r="A5" s="4" t="s">
        <v>3</v>
      </c>
      <c r="B5" s="4" t="s">
        <v>4</v>
      </c>
      <c r="C5" s="7" t="s">
        <v>5</v>
      </c>
      <c r="D5" s="8" t="s">
        <v>6</v>
      </c>
    </row>
    <row r="6" spans="1:14" x14ac:dyDescent="0.25">
      <c r="A6" s="9">
        <v>1</v>
      </c>
      <c r="B6" s="9"/>
      <c r="C6" s="10" t="s">
        <v>8</v>
      </c>
      <c r="D6" s="11" t="s">
        <v>9</v>
      </c>
    </row>
    <row r="7" spans="1:14" x14ac:dyDescent="0.25">
      <c r="A7" s="2">
        <v>1</v>
      </c>
      <c r="B7" s="12"/>
      <c r="C7" s="13" t="s">
        <v>11</v>
      </c>
      <c r="D7" s="14" t="s">
        <v>12</v>
      </c>
    </row>
    <row r="8" spans="1:14" x14ac:dyDescent="0.25">
      <c r="A8" s="2">
        <v>2</v>
      </c>
      <c r="B8" s="2" t="s">
        <v>14</v>
      </c>
      <c r="C8" s="15" t="s">
        <v>15</v>
      </c>
      <c r="D8" s="16" t="s">
        <v>16</v>
      </c>
    </row>
    <row r="9" spans="1:14" x14ac:dyDescent="0.25">
      <c r="A9" s="2">
        <v>2</v>
      </c>
      <c r="B9" s="2" t="s">
        <v>14</v>
      </c>
      <c r="C9" s="15" t="s">
        <v>17</v>
      </c>
      <c r="D9" s="16" t="s">
        <v>18</v>
      </c>
    </row>
    <row r="10" spans="1:14" x14ac:dyDescent="0.25">
      <c r="A10" s="2">
        <v>2</v>
      </c>
      <c r="B10" s="2" t="s">
        <v>14</v>
      </c>
      <c r="C10" s="15" t="s">
        <v>19</v>
      </c>
      <c r="D10" s="16" t="s">
        <v>20</v>
      </c>
    </row>
    <row r="11" spans="1:14" x14ac:dyDescent="0.25">
      <c r="A11" s="2">
        <v>2</v>
      </c>
      <c r="B11" s="2" t="s">
        <v>14</v>
      </c>
      <c r="C11" s="15" t="s">
        <v>21</v>
      </c>
      <c r="D11" s="16" t="s">
        <v>22</v>
      </c>
    </row>
    <row r="12" spans="1:14" x14ac:dyDescent="0.25">
      <c r="A12" s="2">
        <v>2</v>
      </c>
      <c r="B12" s="2" t="s">
        <v>14</v>
      </c>
      <c r="C12" s="15" t="s">
        <v>23</v>
      </c>
      <c r="D12" s="16" t="s">
        <v>24</v>
      </c>
    </row>
    <row r="13" spans="1:14" x14ac:dyDescent="0.25">
      <c r="A13" s="2">
        <v>2</v>
      </c>
      <c r="B13" s="2" t="s">
        <v>14</v>
      </c>
      <c r="C13" s="15" t="s">
        <v>25</v>
      </c>
      <c r="D13" s="16" t="s">
        <v>26</v>
      </c>
    </row>
    <row r="14" spans="1:14" x14ac:dyDescent="0.25">
      <c r="A14" s="2">
        <v>2</v>
      </c>
      <c r="B14" s="2" t="s">
        <v>14</v>
      </c>
      <c r="C14" s="15" t="s">
        <v>28</v>
      </c>
      <c r="D14" s="16" t="s">
        <v>29</v>
      </c>
    </row>
    <row r="15" spans="1:14" x14ac:dyDescent="0.25">
      <c r="A15" s="2">
        <v>2</v>
      </c>
      <c r="B15" s="2" t="s">
        <v>14</v>
      </c>
      <c r="C15" s="15" t="s">
        <v>30</v>
      </c>
      <c r="D15" s="16" t="s">
        <v>31</v>
      </c>
    </row>
    <row r="16" spans="1:14" x14ac:dyDescent="0.25">
      <c r="A16" s="2">
        <v>1</v>
      </c>
      <c r="B16" s="12"/>
      <c r="C16" s="13" t="s">
        <v>32</v>
      </c>
      <c r="D16" s="14" t="s">
        <v>33</v>
      </c>
    </row>
    <row r="17" spans="1:4" x14ac:dyDescent="0.25">
      <c r="A17" s="2">
        <v>2</v>
      </c>
      <c r="B17" s="2" t="s">
        <v>35</v>
      </c>
      <c r="C17" s="15" t="s">
        <v>36</v>
      </c>
      <c r="D17" s="16" t="s">
        <v>37</v>
      </c>
    </row>
    <row r="18" spans="1:4" x14ac:dyDescent="0.25">
      <c r="A18" s="2">
        <v>2</v>
      </c>
      <c r="B18" s="2" t="s">
        <v>35</v>
      </c>
      <c r="C18" s="15" t="s">
        <v>38</v>
      </c>
      <c r="D18" s="16" t="s">
        <v>39</v>
      </c>
    </row>
    <row r="19" spans="1:4" x14ac:dyDescent="0.25">
      <c r="A19" s="2">
        <v>2</v>
      </c>
      <c r="B19" s="2" t="s">
        <v>35</v>
      </c>
      <c r="C19" s="15" t="s">
        <v>40</v>
      </c>
      <c r="D19" s="16" t="s">
        <v>41</v>
      </c>
    </row>
    <row r="20" spans="1:4" x14ac:dyDescent="0.25">
      <c r="A20" s="2">
        <v>2</v>
      </c>
      <c r="B20" s="2" t="s">
        <v>35</v>
      </c>
      <c r="C20" s="15" t="s">
        <v>42</v>
      </c>
      <c r="D20" s="16" t="s">
        <v>43</v>
      </c>
    </row>
    <row r="21" spans="1:4" x14ac:dyDescent="0.25">
      <c r="A21" s="2">
        <v>2</v>
      </c>
      <c r="B21" s="2" t="s">
        <v>35</v>
      </c>
      <c r="C21" s="15" t="s">
        <v>45</v>
      </c>
      <c r="D21" s="16" t="s">
        <v>46</v>
      </c>
    </row>
    <row r="22" spans="1:4" x14ac:dyDescent="0.25">
      <c r="A22" s="2"/>
      <c r="B22" s="17"/>
      <c r="C22" s="18"/>
      <c r="D22" s="19" t="s">
        <v>47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49</v>
      </c>
      <c r="D24" s="11" t="s">
        <v>50</v>
      </c>
    </row>
    <row r="25" spans="1:4" x14ac:dyDescent="0.25">
      <c r="A25" s="2">
        <v>1</v>
      </c>
      <c r="B25" s="12"/>
      <c r="C25" s="13" t="s">
        <v>52</v>
      </c>
      <c r="D25" s="14" t="s">
        <v>12</v>
      </c>
    </row>
    <row r="26" spans="1:4" x14ac:dyDescent="0.25">
      <c r="A26" s="2">
        <v>2</v>
      </c>
      <c r="B26" s="2" t="s">
        <v>14</v>
      </c>
      <c r="C26" s="15" t="s">
        <v>53</v>
      </c>
      <c r="D26" s="16" t="s">
        <v>54</v>
      </c>
    </row>
    <row r="27" spans="1:4" x14ac:dyDescent="0.25">
      <c r="A27" s="2">
        <v>2</v>
      </c>
      <c r="B27" s="2" t="s">
        <v>14</v>
      </c>
      <c r="C27" s="15" t="s">
        <v>55</v>
      </c>
      <c r="D27" s="16" t="s">
        <v>56</v>
      </c>
    </row>
    <row r="28" spans="1:4" x14ac:dyDescent="0.25">
      <c r="A28" s="2">
        <v>2</v>
      </c>
      <c r="B28" s="2" t="s">
        <v>14</v>
      </c>
      <c r="C28" s="15" t="s">
        <v>57</v>
      </c>
      <c r="D28" s="16" t="s">
        <v>58</v>
      </c>
    </row>
    <row r="29" spans="1:4" x14ac:dyDescent="0.25">
      <c r="A29" s="2">
        <v>2</v>
      </c>
      <c r="B29" s="2" t="s">
        <v>14</v>
      </c>
      <c r="C29" s="15" t="s">
        <v>59</v>
      </c>
      <c r="D29" s="16" t="s">
        <v>60</v>
      </c>
    </row>
    <row r="30" spans="1:4" x14ac:dyDescent="0.25">
      <c r="A30" s="2">
        <v>2</v>
      </c>
      <c r="B30" s="2" t="s">
        <v>14</v>
      </c>
      <c r="C30" s="15" t="s">
        <v>62</v>
      </c>
      <c r="D30" s="16" t="s">
        <v>63</v>
      </c>
    </row>
    <row r="31" spans="1:4" x14ac:dyDescent="0.25">
      <c r="A31" s="2">
        <v>1</v>
      </c>
      <c r="B31" s="12"/>
      <c r="C31" s="13" t="s">
        <v>65</v>
      </c>
      <c r="D31" s="14" t="s">
        <v>33</v>
      </c>
    </row>
    <row r="32" spans="1:4" x14ac:dyDescent="0.25">
      <c r="A32" s="2">
        <v>2</v>
      </c>
      <c r="B32" s="2" t="s">
        <v>35</v>
      </c>
      <c r="C32" s="15" t="s">
        <v>66</v>
      </c>
      <c r="D32" s="16" t="s">
        <v>67</v>
      </c>
    </row>
    <row r="33" spans="1:4" x14ac:dyDescent="0.25">
      <c r="A33" s="2">
        <v>2</v>
      </c>
      <c r="B33" s="2" t="s">
        <v>35</v>
      </c>
      <c r="C33" s="15" t="s">
        <v>69</v>
      </c>
      <c r="D33" s="16" t="s">
        <v>70</v>
      </c>
    </row>
    <row r="34" spans="1:4" x14ac:dyDescent="0.25">
      <c r="A34" s="2">
        <v>2</v>
      </c>
      <c r="B34" s="2" t="s">
        <v>35</v>
      </c>
      <c r="C34" s="15" t="s">
        <v>71</v>
      </c>
      <c r="D34" s="16" t="s">
        <v>72</v>
      </c>
    </row>
    <row r="35" spans="1:4" x14ac:dyDescent="0.25">
      <c r="A35" s="2">
        <v>2</v>
      </c>
      <c r="B35" s="2" t="s">
        <v>35</v>
      </c>
      <c r="C35" s="15" t="s">
        <v>73</v>
      </c>
      <c r="D35" s="16" t="s">
        <v>74</v>
      </c>
    </row>
    <row r="36" spans="1:4" x14ac:dyDescent="0.25">
      <c r="A36" s="2">
        <v>2</v>
      </c>
      <c r="B36" s="2" t="s">
        <v>35</v>
      </c>
      <c r="C36" s="15" t="s">
        <v>75</v>
      </c>
      <c r="D36" s="16" t="s">
        <v>76</v>
      </c>
    </row>
    <row r="37" spans="1:4" x14ac:dyDescent="0.25">
      <c r="A37" s="2"/>
      <c r="B37" s="17"/>
      <c r="C37" s="18"/>
      <c r="D37" s="19" t="s">
        <v>77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79</v>
      </c>
      <c r="D39" s="11" t="s">
        <v>80</v>
      </c>
    </row>
    <row r="40" spans="1:4" x14ac:dyDescent="0.25">
      <c r="A40" s="2">
        <v>1</v>
      </c>
      <c r="B40" s="12"/>
      <c r="C40" s="13" t="s">
        <v>82</v>
      </c>
      <c r="D40" s="14" t="s">
        <v>12</v>
      </c>
    </row>
    <row r="41" spans="1:4" x14ac:dyDescent="0.25">
      <c r="A41" s="2">
        <v>2</v>
      </c>
      <c r="B41" s="2" t="s">
        <v>14</v>
      </c>
      <c r="C41" s="15" t="s">
        <v>83</v>
      </c>
      <c r="D41" s="16" t="s">
        <v>84</v>
      </c>
    </row>
    <row r="42" spans="1:4" x14ac:dyDescent="0.25">
      <c r="A42" s="2">
        <v>2</v>
      </c>
      <c r="B42" s="2" t="s">
        <v>14</v>
      </c>
      <c r="C42" s="15" t="s">
        <v>85</v>
      </c>
      <c r="D42" s="16" t="s">
        <v>86</v>
      </c>
    </row>
    <row r="43" spans="1:4" x14ac:dyDescent="0.25">
      <c r="A43" s="2">
        <v>2</v>
      </c>
      <c r="B43" s="2" t="s">
        <v>14</v>
      </c>
      <c r="C43" s="15" t="s">
        <v>87</v>
      </c>
      <c r="D43" s="16" t="s">
        <v>88</v>
      </c>
    </row>
    <row r="44" spans="1:4" x14ac:dyDescent="0.25">
      <c r="A44" s="2">
        <v>1</v>
      </c>
      <c r="B44" s="12"/>
      <c r="C44" s="13" t="s">
        <v>90</v>
      </c>
      <c r="D44" s="14" t="s">
        <v>33</v>
      </c>
    </row>
    <row r="45" spans="1:4" x14ac:dyDescent="0.25">
      <c r="A45" s="2">
        <v>2</v>
      </c>
      <c r="B45" s="2" t="s">
        <v>35</v>
      </c>
      <c r="C45" s="15" t="s">
        <v>91</v>
      </c>
      <c r="D45" s="16" t="s">
        <v>92</v>
      </c>
    </row>
    <row r="46" spans="1:4" x14ac:dyDescent="0.25">
      <c r="A46" s="2">
        <v>2</v>
      </c>
      <c r="B46" s="2" t="s">
        <v>35</v>
      </c>
      <c r="C46" s="15" t="s">
        <v>93</v>
      </c>
      <c r="D46" s="16" t="s">
        <v>94</v>
      </c>
    </row>
    <row r="47" spans="1:4" x14ac:dyDescent="0.25">
      <c r="A47" s="2">
        <v>2</v>
      </c>
      <c r="B47" s="2" t="s">
        <v>35</v>
      </c>
      <c r="C47" s="15" t="s">
        <v>95</v>
      </c>
      <c r="D47" s="16" t="s">
        <v>96</v>
      </c>
    </row>
    <row r="48" spans="1:4" x14ac:dyDescent="0.25">
      <c r="A48" s="2"/>
      <c r="B48" s="17"/>
      <c r="C48" s="18" t="s">
        <v>97</v>
      </c>
      <c r="D48" s="19" t="s">
        <v>98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100</v>
      </c>
      <c r="D50" s="23" t="s">
        <v>101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103</v>
      </c>
      <c r="D52" s="23" t="s">
        <v>104</v>
      </c>
    </row>
    <row r="53" spans="1:4" x14ac:dyDescent="0.25">
      <c r="A53" s="24"/>
      <c r="B53" s="25"/>
      <c r="C53" s="22" t="s">
        <v>106</v>
      </c>
      <c r="D53" s="23" t="s">
        <v>107</v>
      </c>
    </row>
    <row r="54" spans="1:4" x14ac:dyDescent="0.25">
      <c r="A54" s="1"/>
      <c r="B54" s="1"/>
      <c r="C54" s="22" t="s">
        <v>108</v>
      </c>
      <c r="D54" s="23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4"/>
  <sheetViews>
    <sheetView topLeftCell="J1" workbookViewId="0">
      <selection activeCell="V1" sqref="V1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6"/>
      <c r="B1" s="26" t="s">
        <v>111</v>
      </c>
      <c r="C1" s="26" t="s">
        <v>110</v>
      </c>
      <c r="D1" s="26" t="s">
        <v>118</v>
      </c>
      <c r="E1" s="26" t="s">
        <v>119</v>
      </c>
      <c r="F1" s="26" t="s">
        <v>120</v>
      </c>
      <c r="G1" s="26" t="s">
        <v>121</v>
      </c>
      <c r="H1" s="26" t="s">
        <v>124</v>
      </c>
      <c r="I1" s="26" t="s">
        <v>122</v>
      </c>
      <c r="J1" s="26" t="s">
        <v>123</v>
      </c>
      <c r="K1" s="26" t="s">
        <v>115</v>
      </c>
      <c r="L1" s="26" t="s">
        <v>116</v>
      </c>
      <c r="M1" s="26" t="s">
        <v>117</v>
      </c>
      <c r="O1" s="27" t="s">
        <v>125</v>
      </c>
      <c r="P1" s="27" t="str">
        <f ca="1">"01 de Enero de "&amp;C2&amp;" al 28 de Febrero de "&amp;C2</f>
        <v>01 de Enero de 2024 al 28 de Febrero de 2024</v>
      </c>
      <c r="Q1" s="27">
        <v>2</v>
      </c>
      <c r="S1" s="27" t="s">
        <v>141</v>
      </c>
      <c r="T1" s="27" t="s">
        <v>142</v>
      </c>
      <c r="V1" s="27" t="str">
        <f ca="1">CONCATENATE(W1,X1,Y1,Z1,AA1,AB1,AC1)</f>
        <v/>
      </c>
      <c r="W1" s="27" t="str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/>
      </c>
      <c r="X1" s="27" t="str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IF(Data!B2=Data!S103,Data!T103,""))))))))))))))))))))))))))))))))))))))))))))))))))</f>
        <v/>
      </c>
      <c r="Y1" s="27" t="str">
        <f ca="1">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IF(Data!B2=Data!S153,Data!T153,""))))))))))))))))))))))))))))))))))))))))))))))))))</f>
        <v/>
      </c>
      <c r="Z1" s="27" t="str">
        <f ca="1">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166,Data!T166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IF(Data!B2=Data!S204,Data!T204,""))))))))))))))))))))))))))))))))))))))))))))))))))</f>
        <v/>
      </c>
      <c r="AA1" s="27" t="str">
        <f ca="1">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IF(Data!B2=Data!S254,Data!T254,""))))))))))))))))))))))))))))))))))))))))))))))))))</f>
        <v/>
      </c>
      <c r="AB1" s="27" t="str">
        <f ca="1">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IF(Data!B2=Data!S304,Data!T304,""))))))))))))))))))))))))))))))))))))))))))))))))))</f>
        <v/>
      </c>
      <c r="AC1" s="27" t="str">
        <f ca="1">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354,Data!T354,IF(Data!B2=Data!S320,Data!T320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15603M112024</v>
      </c>
      <c r="B2" t="str">
        <f ca="1">LEFT(A2,LEN(A2)-6)</f>
        <v>15603M</v>
      </c>
      <c r="C2" t="str">
        <f ca="1">RIGHT(A2,4)</f>
        <v>2024</v>
      </c>
      <c r="D2" t="str">
        <f ca="1">LEFT(RIGHT(A2,6),2)</f>
        <v>11</v>
      </c>
      <c r="E2">
        <v>1</v>
      </c>
      <c r="F2" s="28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77</v>
      </c>
      <c r="I2">
        <f>EstadoFlujoEfectivo!D7</f>
        <v>4471100.6634399993</v>
      </c>
      <c r="J2">
        <f>EstadoFlujoEfectivo!E7</f>
        <v>4865527.9805799993</v>
      </c>
      <c r="K2">
        <f>EstadoFlujoEfectivo!B57</f>
        <v>0</v>
      </c>
      <c r="L2" t="str">
        <f>EstadoFlujoEfectivo!B58</f>
        <v>Contador</v>
      </c>
      <c r="M2" t="str">
        <f>EstadoFlujoEfectivo!B59</f>
        <v>Elaborado por:</v>
      </c>
      <c r="O2" s="27" t="s">
        <v>126</v>
      </c>
      <c r="P2" s="27" t="str">
        <f ca="1">"01 de Marzo de "&amp;C2&amp;" al 30 de Abril de "&amp;C2</f>
        <v>01 de Marzo de 2024 al 30 de Abril de 2024</v>
      </c>
      <c r="Q2" s="27">
        <v>4</v>
      </c>
      <c r="S2" s="27" t="s">
        <v>143</v>
      </c>
      <c r="T2" s="27" t="s">
        <v>144</v>
      </c>
    </row>
    <row r="3" spans="1:29" x14ac:dyDescent="0.25">
      <c r="B3" t="str">
        <f ca="1">LEFT(A2,LEN(A2)-6)</f>
        <v>15603M</v>
      </c>
      <c r="C3" t="str">
        <f ca="1">RIGHT(A2,4)</f>
        <v>2024</v>
      </c>
      <c r="D3" t="str">
        <f ca="1">LEFT(RIGHT(A2,6),2)</f>
        <v>11</v>
      </c>
      <c r="E3">
        <v>2</v>
      </c>
      <c r="F3" s="28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970752.82330000005</v>
      </c>
      <c r="J3">
        <f>EstadoFlujoEfectivo!E8</f>
        <v>1155484.98226</v>
      </c>
      <c r="K3">
        <f>EstadoFlujoEfectivo!B57</f>
        <v>0</v>
      </c>
      <c r="L3" t="str">
        <f>EstadoFlujoEfectivo!B58</f>
        <v>Contador</v>
      </c>
      <c r="M3" t="str">
        <f>EstadoFlujoEfectivo!B59</f>
        <v>Elaborado por:</v>
      </c>
      <c r="O3" s="27" t="s">
        <v>127</v>
      </c>
      <c r="P3" s="27" t="str">
        <f ca="1">"01 de Mayo de "&amp;C2&amp;" al 30 de Junio de "&amp;C2</f>
        <v>01 de Mayo de 2024 al 30 de Junio de 2024</v>
      </c>
      <c r="Q3" s="27">
        <v>6</v>
      </c>
      <c r="S3" s="27" t="s">
        <v>145</v>
      </c>
      <c r="T3" s="27" t="s">
        <v>146</v>
      </c>
    </row>
    <row r="4" spans="1:29" x14ac:dyDescent="0.25">
      <c r="B4" t="str">
        <f ca="1">LEFT(A2,LEN(A2)-6)</f>
        <v>15603M</v>
      </c>
      <c r="C4" t="str">
        <f ca="1">RIGHT(A2,4)</f>
        <v>2024</v>
      </c>
      <c r="D4" t="str">
        <f ca="1">LEFT(RIGHT(A2,6),2)</f>
        <v>11</v>
      </c>
      <c r="E4">
        <v>3</v>
      </c>
      <c r="F4" s="28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 t="str">
        <f>EstadoFlujoEfectivo!B58</f>
        <v>Contador</v>
      </c>
      <c r="M4" t="str">
        <f>EstadoFlujoEfectivo!B59</f>
        <v>Elaborado por:</v>
      </c>
      <c r="O4" s="27" t="s">
        <v>128</v>
      </c>
      <c r="P4" s="27" t="str">
        <f ca="1">"01 de Julio de "&amp;C2&amp;" al 31 de Agosto de "&amp;C2</f>
        <v>01 de Julio de 2024 al 31 de Agosto de 2024</v>
      </c>
      <c r="Q4" s="27">
        <v>8</v>
      </c>
      <c r="S4" s="27" t="s">
        <v>147</v>
      </c>
      <c r="T4" s="27" t="s">
        <v>148</v>
      </c>
    </row>
    <row r="5" spans="1:29" x14ac:dyDescent="0.25">
      <c r="B5" t="str">
        <f ca="1">LEFT(A2,LEN(A2)-6)</f>
        <v>15603M</v>
      </c>
      <c r="C5" t="str">
        <f ca="1">RIGHT(A2,4)</f>
        <v>2024</v>
      </c>
      <c r="D5" t="str">
        <f ca="1">LEFT(RIGHT(A2,6),2)</f>
        <v>11</v>
      </c>
      <c r="E5">
        <v>4</v>
      </c>
      <c r="F5" s="28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259.26844000000074</v>
      </c>
      <c r="J5">
        <f>EstadoFlujoEfectivo!E10</f>
        <v>0</v>
      </c>
      <c r="K5">
        <f>EstadoFlujoEfectivo!B57</f>
        <v>0</v>
      </c>
      <c r="L5" t="str">
        <f>EstadoFlujoEfectivo!B58</f>
        <v>Contador</v>
      </c>
      <c r="M5" t="str">
        <f>EstadoFlujoEfectivo!B59</f>
        <v>Elaborado por:</v>
      </c>
      <c r="O5" s="27" t="s">
        <v>129</v>
      </c>
      <c r="P5" s="27" t="str">
        <f ca="1">"01 de Setiembre de "&amp;C2&amp;" al 31 de Octubre de "&amp;C2</f>
        <v>01 de Setiembre de 2024 al 31 de Octubre de 2024</v>
      </c>
      <c r="Q5" s="27">
        <v>10</v>
      </c>
      <c r="S5" s="27" t="s">
        <v>149</v>
      </c>
      <c r="T5" s="27" t="s">
        <v>150</v>
      </c>
    </row>
    <row r="6" spans="1:29" x14ac:dyDescent="0.25">
      <c r="B6" t="str">
        <f ca="1">LEFT(A2,LEN(A2)-6)</f>
        <v>15603M</v>
      </c>
      <c r="C6" t="str">
        <f ca="1">RIGHT(A2,4)</f>
        <v>2024</v>
      </c>
      <c r="D6" t="str">
        <f ca="1">LEFT(RIGHT(A2,6),2)</f>
        <v>11</v>
      </c>
      <c r="E6">
        <v>5</v>
      </c>
      <c r="F6" s="28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501727.68886999995</v>
      </c>
      <c r="J6">
        <f>EstadoFlujoEfectivo!E11</f>
        <v>372428.91798999999</v>
      </c>
      <c r="K6">
        <f>EstadoFlujoEfectivo!B57</f>
        <v>0</v>
      </c>
      <c r="L6" t="str">
        <f>EstadoFlujoEfectivo!B58</f>
        <v>Contador</v>
      </c>
      <c r="M6" t="str">
        <f>EstadoFlujoEfectivo!B59</f>
        <v>Elaborado por:</v>
      </c>
      <c r="O6" s="27" t="s">
        <v>130</v>
      </c>
      <c r="P6" s="27" t="str">
        <f ca="1">"01 de Noviembre de "&amp;C2&amp;" al 31 de Diciembre de "&amp;C2</f>
        <v>01 de Noviembre de 2024 al 31 de Diciembre de 2024</v>
      </c>
      <c r="Q6" s="27">
        <v>12</v>
      </c>
      <c r="S6" s="27" t="s">
        <v>151</v>
      </c>
      <c r="T6" s="27" t="s">
        <v>152</v>
      </c>
    </row>
    <row r="7" spans="1:29" x14ac:dyDescent="0.25">
      <c r="B7" t="str">
        <f ca="1">LEFT(A2,LEN(A2)-6)</f>
        <v>15603M</v>
      </c>
      <c r="C7" t="str">
        <f ca="1">RIGHT(A2,4)</f>
        <v>2024</v>
      </c>
      <c r="D7" t="str">
        <f ca="1">LEFT(RIGHT(A2,6),2)</f>
        <v>11</v>
      </c>
      <c r="E7">
        <v>6</v>
      </c>
      <c r="F7" s="28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57600.779519999996</v>
      </c>
      <c r="J7">
        <f>EstadoFlujoEfectivo!E12</f>
        <v>64996.544279999995</v>
      </c>
      <c r="K7">
        <f>EstadoFlujoEfectivo!B57</f>
        <v>0</v>
      </c>
      <c r="L7" t="str">
        <f>EstadoFlujoEfectivo!B58</f>
        <v>Contador</v>
      </c>
      <c r="M7" t="str">
        <f>EstadoFlujoEfectivo!B59</f>
        <v>Elaborado por:</v>
      </c>
      <c r="O7" s="27" t="s">
        <v>131</v>
      </c>
      <c r="P7" s="27" t="str">
        <f ca="1">"01 de Enero de "&amp;C2&amp;" al 31 de Marzo de "&amp;C2</f>
        <v>01 de Enero de 2024 al 31 de Marzo de 2024</v>
      </c>
      <c r="Q7" s="27">
        <v>3</v>
      </c>
      <c r="S7" s="27" t="s">
        <v>153</v>
      </c>
      <c r="T7" s="27" t="s">
        <v>154</v>
      </c>
    </row>
    <row r="8" spans="1:29" x14ac:dyDescent="0.25">
      <c r="B8" t="str">
        <f ca="1">LEFT(A2,LEN(A2)-6)</f>
        <v>15603M</v>
      </c>
      <c r="C8" t="str">
        <f ca="1">RIGHT(A2,4)</f>
        <v>2024</v>
      </c>
      <c r="D8" t="str">
        <f ca="1">LEFT(RIGHT(A2,6),2)</f>
        <v>11</v>
      </c>
      <c r="E8">
        <v>7</v>
      </c>
      <c r="F8" s="28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2839898.4996599993</v>
      </c>
      <c r="J8">
        <f>EstadoFlujoEfectivo!E13</f>
        <v>3181656.7572599999</v>
      </c>
      <c r="K8">
        <f>EstadoFlujoEfectivo!B57</f>
        <v>0</v>
      </c>
      <c r="L8" t="str">
        <f>EstadoFlujoEfectivo!B58</f>
        <v>Contador</v>
      </c>
      <c r="M8" t="str">
        <f>EstadoFlujoEfectivo!B59</f>
        <v>Elaborado por:</v>
      </c>
      <c r="O8" s="27" t="s">
        <v>132</v>
      </c>
      <c r="P8" s="27" t="str">
        <f ca="1">"01 de Enero de "&amp;C2&amp;" al 30 de Junio de "&amp;C2</f>
        <v>01 de Enero de 2024 al 30 de Junio de 2024</v>
      </c>
      <c r="Q8" s="27">
        <v>6</v>
      </c>
      <c r="S8" s="27" t="s">
        <v>155</v>
      </c>
      <c r="T8" s="27" t="s">
        <v>156</v>
      </c>
    </row>
    <row r="9" spans="1:29" x14ac:dyDescent="0.25">
      <c r="B9" t="str">
        <f ca="1">LEFT(A2,LEN(A2)-6)</f>
        <v>15603M</v>
      </c>
      <c r="C9" t="str">
        <f ca="1">RIGHT(A2,4)</f>
        <v>2024</v>
      </c>
      <c r="D9" t="str">
        <f ca="1">LEFT(RIGHT(A2,6),2)</f>
        <v>11</v>
      </c>
      <c r="E9">
        <v>8</v>
      </c>
      <c r="F9" s="28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 t="str">
        <f>EstadoFlujoEfectivo!B58</f>
        <v>Contador</v>
      </c>
      <c r="M9" t="str">
        <f>EstadoFlujoEfectivo!B59</f>
        <v>Elaborado por:</v>
      </c>
      <c r="O9" s="27" t="s">
        <v>133</v>
      </c>
      <c r="P9" s="27" t="str">
        <f ca="1">"01 de Enero de "&amp;C2&amp;" al 30 de Setiembre de "&amp;C2</f>
        <v>01 de Enero de 2024 al 30 de Setiembre de 2024</v>
      </c>
      <c r="Q9" s="27">
        <v>9</v>
      </c>
      <c r="S9" s="27" t="s">
        <v>157</v>
      </c>
      <c r="T9" s="27" t="s">
        <v>158</v>
      </c>
    </row>
    <row r="10" spans="1:29" x14ac:dyDescent="0.25">
      <c r="B10" t="str">
        <f ca="1">LEFT(A2,LEN(A2)-6)</f>
        <v>15603M</v>
      </c>
      <c r="C10" t="str">
        <f ca="1">RIGHT(A2,4)</f>
        <v>2024</v>
      </c>
      <c r="D10" t="str">
        <f ca="1">LEFT(RIGHT(A2,6),2)</f>
        <v>11</v>
      </c>
      <c r="E10">
        <v>9</v>
      </c>
      <c r="F10" s="28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100861.60364999992</v>
      </c>
      <c r="J10">
        <f>EstadoFlujoEfectivo!E15</f>
        <v>90960.778790000055</v>
      </c>
      <c r="K10">
        <f>EstadoFlujoEfectivo!B57</f>
        <v>0</v>
      </c>
      <c r="L10" t="str">
        <f>EstadoFlujoEfectivo!B58</f>
        <v>Contador</v>
      </c>
      <c r="M10" t="str">
        <f>EstadoFlujoEfectivo!B59</f>
        <v>Elaborado por:</v>
      </c>
      <c r="O10" s="27" t="s">
        <v>134</v>
      </c>
      <c r="P10" s="27" t="str">
        <f ca="1">"01 de Enero de "&amp;C2&amp;" al 31 de Diciembre de "&amp;C2</f>
        <v>01 de Enero de 2024 al 31 de Diciembre de 2024</v>
      </c>
      <c r="Q10" s="27">
        <v>12</v>
      </c>
      <c r="S10" s="27" t="s">
        <v>159</v>
      </c>
      <c r="T10" s="27" t="s">
        <v>160</v>
      </c>
    </row>
    <row r="11" spans="1:29" x14ac:dyDescent="0.25">
      <c r="B11" t="str">
        <f ca="1">LEFT(A2,LEN(A2)-6)</f>
        <v>15603M</v>
      </c>
      <c r="C11" t="str">
        <f ca="1">RIGHT(A2,4)</f>
        <v>2024</v>
      </c>
      <c r="D11" t="str">
        <f ca="1">LEFT(RIGHT(A2,6),2)</f>
        <v>11</v>
      </c>
      <c r="E11">
        <v>10</v>
      </c>
      <c r="F11" s="28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78</v>
      </c>
      <c r="I11">
        <f>EstadoFlujoEfectivo!D16</f>
        <v>4050259.2508100336</v>
      </c>
      <c r="J11">
        <f>EstadoFlujoEfectivo!E16</f>
        <v>5045000.6944799954</v>
      </c>
      <c r="K11">
        <f>EstadoFlujoEfectivo!B57</f>
        <v>0</v>
      </c>
      <c r="L11" t="str">
        <f>EstadoFlujoEfectivo!B58</f>
        <v>Contador</v>
      </c>
      <c r="M11" t="str">
        <f>EstadoFlujoEfectivo!B59</f>
        <v>Elaborado por:</v>
      </c>
      <c r="O11" s="27" t="s">
        <v>135</v>
      </c>
      <c r="P11" s="27" t="str">
        <f ca="1">"01 de Enero de "&amp;C2&amp;" al 30 de Abril de "&amp;C2</f>
        <v>01 de Enero de 2024 al 30 de Abril de 2024</v>
      </c>
      <c r="Q11" s="27">
        <v>4</v>
      </c>
      <c r="S11" s="27" t="s">
        <v>161</v>
      </c>
      <c r="T11" s="27" t="s">
        <v>162</v>
      </c>
    </row>
    <row r="12" spans="1:29" x14ac:dyDescent="0.25">
      <c r="B12" t="str">
        <f ca="1">LEFT(A2,LEN(A2)-6)</f>
        <v>15603M</v>
      </c>
      <c r="C12" t="str">
        <f ca="1">RIGHT(A2,4)</f>
        <v>2024</v>
      </c>
      <c r="D12" t="str">
        <f ca="1">LEFT(RIGHT(A2,6),2)</f>
        <v>11</v>
      </c>
      <c r="E12">
        <v>11</v>
      </c>
      <c r="F12" s="28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1069260.1655700004</v>
      </c>
      <c r="J12">
        <f>EstadoFlujoEfectivo!E17</f>
        <v>1056627.9460700001</v>
      </c>
      <c r="K12">
        <f>EstadoFlujoEfectivo!B57</f>
        <v>0</v>
      </c>
      <c r="L12" t="str">
        <f>EstadoFlujoEfectivo!B58</f>
        <v>Contador</v>
      </c>
      <c r="M12" t="str">
        <f>EstadoFlujoEfectivo!B59</f>
        <v>Elaborado por:</v>
      </c>
      <c r="O12" s="27" t="s">
        <v>136</v>
      </c>
      <c r="P12" s="27" t="str">
        <f ca="1">"01 de Mayo de "&amp;C2&amp;" al 31 de Agosto de "&amp;C2</f>
        <v>01 de Mayo de 2024 al 31 de Agosto de 2024</v>
      </c>
      <c r="Q12" s="27">
        <v>8</v>
      </c>
      <c r="S12" s="27" t="s">
        <v>163</v>
      </c>
      <c r="T12" s="27" t="s">
        <v>164</v>
      </c>
    </row>
    <row r="13" spans="1:29" x14ac:dyDescent="0.25">
      <c r="B13" t="str">
        <f ca="1">LEFT(A2,LEN(A2)-6)</f>
        <v>15603M</v>
      </c>
      <c r="C13" t="str">
        <f ca="1">RIGHT(A2,4)</f>
        <v>2024</v>
      </c>
      <c r="D13" t="str">
        <f ca="1">LEFT(RIGHT(A2,6),2)</f>
        <v>11</v>
      </c>
      <c r="E13">
        <v>12</v>
      </c>
      <c r="F13" s="28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2637844.3086700002</v>
      </c>
      <c r="J13">
        <f>EstadoFlujoEfectivo!E18</f>
        <v>3613082.9463300002</v>
      </c>
      <c r="K13">
        <f>EstadoFlujoEfectivo!B57</f>
        <v>0</v>
      </c>
      <c r="L13" t="str">
        <f>EstadoFlujoEfectivo!B58</f>
        <v>Contador</v>
      </c>
      <c r="M13" t="str">
        <f>EstadoFlujoEfectivo!B59</f>
        <v>Elaborado por:</v>
      </c>
      <c r="O13" s="27" t="s">
        <v>137</v>
      </c>
      <c r="P13" s="27" t="str">
        <f ca="1">"01 de Setiembre de "&amp;C2&amp;" al 31 de Diciembre de "&amp;C2</f>
        <v>01 de Setiembre de 2024 al 31 de Diciembre de 2024</v>
      </c>
      <c r="Q13" s="27">
        <v>12</v>
      </c>
      <c r="S13" s="27" t="s">
        <v>165</v>
      </c>
      <c r="T13" s="27" t="s">
        <v>166</v>
      </c>
    </row>
    <row r="14" spans="1:29" x14ac:dyDescent="0.25">
      <c r="B14" t="str">
        <f ca="1">LEFT(A2,LEN(A2)-6)</f>
        <v>15603M</v>
      </c>
      <c r="C14" t="str">
        <f ca="1">RIGHT(A2,4)</f>
        <v>2024</v>
      </c>
      <c r="D14" t="str">
        <f ca="1">LEFT(RIGHT(A2,6),2)</f>
        <v>11</v>
      </c>
      <c r="E14">
        <v>13</v>
      </c>
      <c r="F14" s="28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92151.664510000002</v>
      </c>
      <c r="J14">
        <f>EstadoFlujoEfectivo!E19</f>
        <v>28488.162060000002</v>
      </c>
      <c r="K14">
        <f>EstadoFlujoEfectivo!B57</f>
        <v>0</v>
      </c>
      <c r="L14" t="str">
        <f>EstadoFlujoEfectivo!B58</f>
        <v>Contador</v>
      </c>
      <c r="M14" t="str">
        <f>EstadoFlujoEfectivo!B59</f>
        <v>Elaborado por:</v>
      </c>
      <c r="O14" s="27" t="s">
        <v>138</v>
      </c>
      <c r="P14" s="27" t="str">
        <f ca="1">"01 de Enero de "&amp;C2&amp;" al 30 de Junio de "&amp;C2</f>
        <v>01 de Enero de 2024 al 30 de Junio de 2024</v>
      </c>
      <c r="Q14" s="27">
        <v>6</v>
      </c>
      <c r="S14" s="27" t="s">
        <v>167</v>
      </c>
      <c r="T14" s="27" t="s">
        <v>168</v>
      </c>
    </row>
    <row r="15" spans="1:29" x14ac:dyDescent="0.25">
      <c r="B15" t="str">
        <f ca="1">LEFT(A2,LEN(A2)-6)</f>
        <v>15603M</v>
      </c>
      <c r="C15" t="str">
        <f ca="1">RIGHT(A2,4)</f>
        <v>2024</v>
      </c>
      <c r="D15" t="str">
        <f ca="1">LEFT(RIGHT(A2,6),2)</f>
        <v>11</v>
      </c>
      <c r="E15">
        <v>14</v>
      </c>
      <c r="F15" s="28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224333.08049999998</v>
      </c>
      <c r="J15">
        <f>EstadoFlujoEfectivo!E20</f>
        <v>130679.2533</v>
      </c>
      <c r="K15">
        <f>EstadoFlujoEfectivo!B57</f>
        <v>0</v>
      </c>
      <c r="L15" t="str">
        <f>EstadoFlujoEfectivo!B58</f>
        <v>Contador</v>
      </c>
      <c r="M15" t="str">
        <f>EstadoFlujoEfectivo!B59</f>
        <v>Elaborado por:</v>
      </c>
      <c r="O15" s="27" t="s">
        <v>139</v>
      </c>
      <c r="P15" s="27" t="str">
        <f ca="1">"01 de Julio de "&amp;C2&amp;" al 31 de Diciembre de "&amp;C2</f>
        <v>01 de Julio de 2024 al 31 de Diciembre de 2024</v>
      </c>
      <c r="Q15" s="27">
        <v>12</v>
      </c>
      <c r="S15" s="27" t="s">
        <v>169</v>
      </c>
      <c r="T15" s="27" t="s">
        <v>170</v>
      </c>
    </row>
    <row r="16" spans="1:29" x14ac:dyDescent="0.25">
      <c r="B16" t="str">
        <f ca="1">LEFT(A2,LEN(A2)-6)</f>
        <v>15603M</v>
      </c>
      <c r="C16" t="str">
        <f ca="1">RIGHT(A2,4)</f>
        <v>2024</v>
      </c>
      <c r="D16" t="str">
        <f ca="1">LEFT(RIGHT(A2,6),2)</f>
        <v>11</v>
      </c>
      <c r="E16">
        <v>15</v>
      </c>
      <c r="F16" s="28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26670.031560033149</v>
      </c>
      <c r="J16">
        <f>EstadoFlujoEfectivo!E21</f>
        <v>216122.38671999497</v>
      </c>
      <c r="K16">
        <f>EstadoFlujoEfectivo!B57</f>
        <v>0</v>
      </c>
      <c r="L16" t="str">
        <f>EstadoFlujoEfectivo!B58</f>
        <v>Contador</v>
      </c>
      <c r="M16" t="str">
        <f>EstadoFlujoEfectivo!B59</f>
        <v>Elaborado por:</v>
      </c>
      <c r="O16" s="27" t="s">
        <v>140</v>
      </c>
      <c r="P16" s="27" t="str">
        <f ca="1">"01 de Enero de "&amp;C2&amp;" al 31 de Diciembre de " &amp; C2</f>
        <v>01 de Enero de 2024 al 31 de Diciembre de 2024</v>
      </c>
      <c r="Q16" s="27">
        <v>12</v>
      </c>
      <c r="S16" s="27" t="s">
        <v>171</v>
      </c>
      <c r="T16" s="27" t="s">
        <v>172</v>
      </c>
    </row>
    <row r="17" spans="2:20" x14ac:dyDescent="0.25">
      <c r="B17" t="str">
        <f ca="1">LEFT(A2,LEN(A2)-6)</f>
        <v>15603M</v>
      </c>
      <c r="C17" t="str">
        <f ca="1">RIGHT(A2,4)</f>
        <v>2024</v>
      </c>
      <c r="D17" t="str">
        <f ca="1">LEFT(RIGHT(A2,6),2)</f>
        <v>11</v>
      </c>
      <c r="E17">
        <v>16</v>
      </c>
      <c r="F17" s="28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420841.41262996569</v>
      </c>
      <c r="J17">
        <f>EstadoFlujoEfectivo!E22</f>
        <v>-179472.71389999613</v>
      </c>
      <c r="K17">
        <f>EstadoFlujoEfectivo!B57</f>
        <v>0</v>
      </c>
      <c r="L17" t="str">
        <f>EstadoFlujoEfectivo!B58</f>
        <v>Contador</v>
      </c>
      <c r="M17" t="str">
        <f>EstadoFlujoEfectivo!B59</f>
        <v>Elaborado por:</v>
      </c>
      <c r="S17" s="27" t="s">
        <v>173</v>
      </c>
      <c r="T17" s="27" t="s">
        <v>174</v>
      </c>
    </row>
    <row r="18" spans="2:20" x14ac:dyDescent="0.25">
      <c r="B18" t="str">
        <f ca="1">LEFT(A2,LEN(A2)-6)</f>
        <v>15603M</v>
      </c>
      <c r="C18" t="str">
        <f ca="1">RIGHT(A2,4)</f>
        <v>2024</v>
      </c>
      <c r="D18" t="str">
        <f ca="1">LEFT(RIGHT(A2,6),2)</f>
        <v>11</v>
      </c>
      <c r="E18">
        <v>17</v>
      </c>
      <c r="F18" s="28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79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 t="str">
        <f>EstadoFlujoEfectivo!B58</f>
        <v>Contador</v>
      </c>
      <c r="M18" t="str">
        <f>EstadoFlujoEfectivo!B59</f>
        <v>Elaborado por:</v>
      </c>
      <c r="S18" s="27" t="s">
        <v>175</v>
      </c>
      <c r="T18" s="27" t="s">
        <v>176</v>
      </c>
    </row>
    <row r="19" spans="2:20" x14ac:dyDescent="0.25">
      <c r="B19" t="str">
        <f ca="1">LEFT(A2,LEN(A2)-6)</f>
        <v>15603M</v>
      </c>
      <c r="C19" t="str">
        <f ca="1">RIGHT(A2,4)</f>
        <v>2024</v>
      </c>
      <c r="D19" t="str">
        <f ca="1">LEFT(RIGHT(A2,6),2)</f>
        <v>11</v>
      </c>
      <c r="E19">
        <v>18</v>
      </c>
      <c r="F19" s="28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 t="str">
        <f>EstadoFlujoEfectivo!B58</f>
        <v>Contador</v>
      </c>
      <c r="M19" t="str">
        <f>EstadoFlujoEfectivo!B59</f>
        <v>Elaborado por:</v>
      </c>
      <c r="S19" s="27" t="s">
        <v>177</v>
      </c>
      <c r="T19" s="27" t="s">
        <v>178</v>
      </c>
    </row>
    <row r="20" spans="2:20" x14ac:dyDescent="0.25">
      <c r="B20" t="str">
        <f ca="1">LEFT(A2,LEN(A2)-6)</f>
        <v>15603M</v>
      </c>
      <c r="C20" t="str">
        <f ca="1">RIGHT(A2,4)</f>
        <v>2024</v>
      </c>
      <c r="D20" t="str">
        <f ca="1">LEFT(RIGHT(A2,6),2)</f>
        <v>11</v>
      </c>
      <c r="E20">
        <v>19</v>
      </c>
      <c r="F20" s="28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 t="str">
        <f>EstadoFlujoEfectivo!B58</f>
        <v>Contador</v>
      </c>
      <c r="M20" t="str">
        <f>EstadoFlujoEfectivo!B59</f>
        <v>Elaborado por:</v>
      </c>
      <c r="S20" s="27" t="s">
        <v>179</v>
      </c>
      <c r="T20" s="27" t="s">
        <v>180</v>
      </c>
    </row>
    <row r="21" spans="2:20" x14ac:dyDescent="0.25">
      <c r="B21" t="str">
        <f ca="1">LEFT(A2,LEN(A2)-6)</f>
        <v>15603M</v>
      </c>
      <c r="C21" t="str">
        <f ca="1">RIGHT(A2,4)</f>
        <v>2024</v>
      </c>
      <c r="D21" t="str">
        <f ca="1">LEFT(RIGHT(A2,6),2)</f>
        <v>11</v>
      </c>
      <c r="E21">
        <v>20</v>
      </c>
      <c r="F21" s="28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 t="str">
        <f>EstadoFlujoEfectivo!B58</f>
        <v>Contador</v>
      </c>
      <c r="M21" t="str">
        <f>EstadoFlujoEfectivo!B59</f>
        <v>Elaborado por:</v>
      </c>
      <c r="S21" s="27" t="s">
        <v>181</v>
      </c>
      <c r="T21" s="27" t="s">
        <v>182</v>
      </c>
    </row>
    <row r="22" spans="2:20" x14ac:dyDescent="0.25">
      <c r="B22" t="str">
        <f ca="1">LEFT(A2,LEN(A2)-6)</f>
        <v>15603M</v>
      </c>
      <c r="C22" t="str">
        <f ca="1">RIGHT(A2,4)</f>
        <v>2024</v>
      </c>
      <c r="D22" t="str">
        <f ca="1">LEFT(RIGHT(A2,6),2)</f>
        <v>11</v>
      </c>
      <c r="E22">
        <v>21</v>
      </c>
      <c r="F22" s="28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 t="str">
        <f>EstadoFlujoEfectivo!B58</f>
        <v>Contador</v>
      </c>
      <c r="M22" t="str">
        <f>EstadoFlujoEfectivo!B59</f>
        <v>Elaborado por:</v>
      </c>
      <c r="S22" s="27" t="s">
        <v>183</v>
      </c>
      <c r="T22" s="27" t="s">
        <v>184</v>
      </c>
    </row>
    <row r="23" spans="2:20" x14ac:dyDescent="0.25">
      <c r="B23" t="str">
        <f ca="1">LEFT(A2,LEN(A2)-6)</f>
        <v>15603M</v>
      </c>
      <c r="C23" t="str">
        <f ca="1">RIGHT(A2,4)</f>
        <v>2024</v>
      </c>
      <c r="D23" t="str">
        <f ca="1">LEFT(RIGHT(A2,6),2)</f>
        <v>11</v>
      </c>
      <c r="E23">
        <v>22</v>
      </c>
      <c r="F23" s="28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 t="str">
        <f>EstadoFlujoEfectivo!B58</f>
        <v>Contador</v>
      </c>
      <c r="M23" t="str">
        <f>EstadoFlujoEfectivo!B59</f>
        <v>Elaborado por:</v>
      </c>
      <c r="S23" s="27" t="s">
        <v>185</v>
      </c>
      <c r="T23" s="27" t="s">
        <v>186</v>
      </c>
    </row>
    <row r="24" spans="2:20" x14ac:dyDescent="0.25">
      <c r="B24" t="str">
        <f ca="1">LEFT(A2,LEN(A2)-6)</f>
        <v>15603M</v>
      </c>
      <c r="C24" t="str">
        <f ca="1">RIGHT(A2,4)</f>
        <v>2024</v>
      </c>
      <c r="D24" t="str">
        <f ca="1">LEFT(RIGHT(A2,6),2)</f>
        <v>11</v>
      </c>
      <c r="E24">
        <v>23</v>
      </c>
      <c r="F24" s="28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80</v>
      </c>
      <c r="I24">
        <f>EstadoFlujoEfectivo!D31</f>
        <v>416364.60032000009</v>
      </c>
      <c r="J24">
        <f>EstadoFlujoEfectivo!E31</f>
        <v>317877.10570999997</v>
      </c>
      <c r="K24">
        <f>EstadoFlujoEfectivo!B57</f>
        <v>0</v>
      </c>
      <c r="L24" t="str">
        <f>EstadoFlujoEfectivo!B58</f>
        <v>Contador</v>
      </c>
      <c r="M24" t="str">
        <f>EstadoFlujoEfectivo!B59</f>
        <v>Elaborado por:</v>
      </c>
      <c r="S24" s="27" t="s">
        <v>187</v>
      </c>
      <c r="T24" s="27" t="s">
        <v>188</v>
      </c>
    </row>
    <row r="25" spans="2:20" x14ac:dyDescent="0.25">
      <c r="B25" t="str">
        <f ca="1">LEFT(A2,LEN(A2)-6)</f>
        <v>15603M</v>
      </c>
      <c r="C25" t="str">
        <f ca="1">RIGHT(A2,4)</f>
        <v>2024</v>
      </c>
      <c r="D25" t="str">
        <f ca="1">LEFT(RIGHT(A2,6),2)</f>
        <v>11</v>
      </c>
      <c r="E25">
        <v>24</v>
      </c>
      <c r="F25" s="28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416364.60032000009</v>
      </c>
      <c r="J25">
        <f>EstadoFlujoEfectivo!E32</f>
        <v>317877.10570999997</v>
      </c>
      <c r="K25">
        <f>EstadoFlujoEfectivo!B57</f>
        <v>0</v>
      </c>
      <c r="L25" t="str">
        <f>EstadoFlujoEfectivo!B58</f>
        <v>Contador</v>
      </c>
      <c r="M25" t="str">
        <f>EstadoFlujoEfectivo!B59</f>
        <v>Elaborado por:</v>
      </c>
      <c r="S25" s="27" t="s">
        <v>189</v>
      </c>
      <c r="T25" s="27" t="s">
        <v>190</v>
      </c>
    </row>
    <row r="26" spans="2:20" x14ac:dyDescent="0.25">
      <c r="B26" t="str">
        <f ca="1">LEFT(A2,LEN(A2)-6)</f>
        <v>15603M</v>
      </c>
      <c r="C26" t="str">
        <f ca="1">RIGHT(A2,4)</f>
        <v>2024</v>
      </c>
      <c r="D26" t="str">
        <f ca="1">LEFT(RIGHT(A2,6),2)</f>
        <v>11</v>
      </c>
      <c r="E26">
        <v>25</v>
      </c>
      <c r="F26" s="28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 t="str">
        <f>EstadoFlujoEfectivo!B58</f>
        <v>Contador</v>
      </c>
      <c r="M26" t="str">
        <f>EstadoFlujoEfectivo!B59</f>
        <v>Elaborado por:</v>
      </c>
      <c r="S26" s="27" t="s">
        <v>191</v>
      </c>
      <c r="T26" s="27" t="s">
        <v>192</v>
      </c>
    </row>
    <row r="27" spans="2:20" x14ac:dyDescent="0.25">
      <c r="B27" t="str">
        <f ca="1">LEFT(A2,LEN(A2)-6)</f>
        <v>15603M</v>
      </c>
      <c r="C27" t="str">
        <f ca="1">RIGHT(A2,4)</f>
        <v>2024</v>
      </c>
      <c r="D27" t="str">
        <f ca="1">LEFT(RIGHT(A2,6),2)</f>
        <v>11</v>
      </c>
      <c r="E27">
        <v>26</v>
      </c>
      <c r="F27" s="28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 t="str">
        <f>EstadoFlujoEfectivo!B58</f>
        <v>Contador</v>
      </c>
      <c r="M27" t="str">
        <f>EstadoFlujoEfectivo!B59</f>
        <v>Elaborado por:</v>
      </c>
      <c r="S27" s="27" t="s">
        <v>193</v>
      </c>
      <c r="T27" s="27" t="s">
        <v>194</v>
      </c>
    </row>
    <row r="28" spans="2:20" x14ac:dyDescent="0.25">
      <c r="B28" t="str">
        <f ca="1">LEFT(A2,LEN(A2)-6)</f>
        <v>15603M</v>
      </c>
      <c r="C28" t="str">
        <f ca="1">RIGHT(A2,4)</f>
        <v>2024</v>
      </c>
      <c r="D28" t="str">
        <f ca="1">LEFT(RIGHT(A2,6),2)</f>
        <v>11</v>
      </c>
      <c r="E28">
        <v>27</v>
      </c>
      <c r="F28" s="28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 t="str">
        <f>EstadoFlujoEfectivo!B58</f>
        <v>Contador</v>
      </c>
      <c r="M28" t="str">
        <f>EstadoFlujoEfectivo!B59</f>
        <v>Elaborado por:</v>
      </c>
      <c r="S28" s="27" t="s">
        <v>195</v>
      </c>
      <c r="T28" s="27" t="s">
        <v>196</v>
      </c>
    </row>
    <row r="29" spans="2:20" x14ac:dyDescent="0.25">
      <c r="B29" t="str">
        <f ca="1">LEFT(A2,LEN(A2)-6)</f>
        <v>15603M</v>
      </c>
      <c r="C29" t="str">
        <f ca="1">RIGHT(A2,4)</f>
        <v>2024</v>
      </c>
      <c r="D29" t="str">
        <f ca="1">LEFT(RIGHT(A2,6),2)</f>
        <v>11</v>
      </c>
      <c r="E29">
        <v>28</v>
      </c>
      <c r="F29" s="28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 t="str">
        <f>EstadoFlujoEfectivo!B58</f>
        <v>Contador</v>
      </c>
      <c r="M29" t="str">
        <f>EstadoFlujoEfectivo!B59</f>
        <v>Elaborado por:</v>
      </c>
      <c r="S29" s="27" t="s">
        <v>197</v>
      </c>
      <c r="T29" s="27" t="s">
        <v>198</v>
      </c>
    </row>
    <row r="30" spans="2:20" x14ac:dyDescent="0.25">
      <c r="B30" t="str">
        <f ca="1">LEFT(A2,LEN(A2)-6)</f>
        <v>15603M</v>
      </c>
      <c r="C30" t="str">
        <f ca="1">RIGHT(A2,4)</f>
        <v>2024</v>
      </c>
      <c r="D30" t="str">
        <f ca="1">LEFT(RIGHT(A2,6),2)</f>
        <v>11</v>
      </c>
      <c r="E30">
        <v>29</v>
      </c>
      <c r="F30" s="28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-416364.60032000009</v>
      </c>
      <c r="J30">
        <f>EstadoFlujoEfectivo!E37</f>
        <v>-317877.10570999997</v>
      </c>
      <c r="K30">
        <f>EstadoFlujoEfectivo!B57</f>
        <v>0</v>
      </c>
      <c r="L30" t="str">
        <f>EstadoFlujoEfectivo!B58</f>
        <v>Contador</v>
      </c>
      <c r="M30" t="str">
        <f>EstadoFlujoEfectivo!B59</f>
        <v>Elaborado por:</v>
      </c>
      <c r="S30" s="27" t="s">
        <v>199</v>
      </c>
      <c r="T30" s="27" t="s">
        <v>200</v>
      </c>
    </row>
    <row r="31" spans="2:20" x14ac:dyDescent="0.25">
      <c r="B31" t="str">
        <f ca="1">LEFT(A2,LEN(A2)-6)</f>
        <v>15603M</v>
      </c>
      <c r="C31" t="str">
        <f ca="1">RIGHT(A2,4)</f>
        <v>2024</v>
      </c>
      <c r="D31" t="str">
        <f ca="1">LEFT(RIGHT(A2,6),2)</f>
        <v>11</v>
      </c>
      <c r="E31">
        <v>30</v>
      </c>
      <c r="F31" s="28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81</v>
      </c>
      <c r="I31">
        <f>EstadoFlujoEfectivo!D40</f>
        <v>492668.3687500002</v>
      </c>
      <c r="J31">
        <f>EstadoFlujoEfectivo!E40</f>
        <v>0</v>
      </c>
      <c r="K31">
        <f>EstadoFlujoEfectivo!B57</f>
        <v>0</v>
      </c>
      <c r="L31" t="str">
        <f>EstadoFlujoEfectivo!B58</f>
        <v>Contador</v>
      </c>
      <c r="M31" t="str">
        <f>EstadoFlujoEfectivo!B59</f>
        <v>Elaborado por:</v>
      </c>
      <c r="S31" s="36" t="s">
        <v>201</v>
      </c>
      <c r="T31" s="27" t="s">
        <v>202</v>
      </c>
    </row>
    <row r="32" spans="2:20" x14ac:dyDescent="0.25">
      <c r="B32" t="str">
        <f ca="1">LEFT(A2,LEN(A2)-6)</f>
        <v>15603M</v>
      </c>
      <c r="C32" t="str">
        <f ca="1">RIGHT(A2,4)</f>
        <v>2024</v>
      </c>
      <c r="D32" t="str">
        <f ca="1">LEFT(RIGHT(A2,6),2)</f>
        <v>11</v>
      </c>
      <c r="E32">
        <v>31</v>
      </c>
      <c r="F32" s="28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 t="str">
        <f>EstadoFlujoEfectivo!B58</f>
        <v>Contador</v>
      </c>
      <c r="M32" t="str">
        <f>EstadoFlujoEfectivo!B59</f>
        <v>Elaborado por:</v>
      </c>
      <c r="S32" s="27" t="s">
        <v>203</v>
      </c>
      <c r="T32" s="27" t="s">
        <v>204</v>
      </c>
    </row>
    <row r="33" spans="2:20" x14ac:dyDescent="0.25">
      <c r="B33" t="str">
        <f ca="1">LEFT(A2,LEN(A2)-6)</f>
        <v>15603M</v>
      </c>
      <c r="C33" t="str">
        <f ca="1">RIGHT(A2,4)</f>
        <v>2024</v>
      </c>
      <c r="D33" t="str">
        <f ca="1">LEFT(RIGHT(A2,6),2)</f>
        <v>11</v>
      </c>
      <c r="E33">
        <v>32</v>
      </c>
      <c r="F33" s="28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 t="str">
        <f>EstadoFlujoEfectivo!B58</f>
        <v>Contador</v>
      </c>
      <c r="M33" t="str">
        <f>EstadoFlujoEfectivo!B59</f>
        <v>Elaborado por:</v>
      </c>
      <c r="S33" s="27" t="s">
        <v>205</v>
      </c>
      <c r="T33" s="27" t="s">
        <v>206</v>
      </c>
    </row>
    <row r="34" spans="2:20" x14ac:dyDescent="0.25">
      <c r="B34" t="str">
        <f ca="1">LEFT(A2,LEN(A2)-6)</f>
        <v>15603M</v>
      </c>
      <c r="C34" t="str">
        <f ca="1">RIGHT(A2,4)</f>
        <v>2024</v>
      </c>
      <c r="D34" t="str">
        <f ca="1">LEFT(RIGHT(A2,6),2)</f>
        <v>11</v>
      </c>
      <c r="E34">
        <v>33</v>
      </c>
      <c r="F34" s="28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492668.3687500002</v>
      </c>
      <c r="J34">
        <f>EstadoFlujoEfectivo!E43</f>
        <v>0</v>
      </c>
      <c r="K34">
        <f>EstadoFlujoEfectivo!B57</f>
        <v>0</v>
      </c>
      <c r="L34" t="str">
        <f>EstadoFlujoEfectivo!B58</f>
        <v>Contador</v>
      </c>
      <c r="M34" t="str">
        <f>EstadoFlujoEfectivo!B59</f>
        <v>Elaborado por:</v>
      </c>
      <c r="S34" s="27" t="s">
        <v>207</v>
      </c>
      <c r="T34" s="27" t="s">
        <v>208</v>
      </c>
    </row>
    <row r="35" spans="2:20" x14ac:dyDescent="0.25">
      <c r="B35" t="str">
        <f ca="1">LEFT(A2,LEN(A2)-6)</f>
        <v>15603M</v>
      </c>
      <c r="C35" t="str">
        <f ca="1">RIGHT(A2,4)</f>
        <v>2024</v>
      </c>
      <c r="D35" t="str">
        <f ca="1">LEFT(RIGHT(A2,6),2)</f>
        <v>11</v>
      </c>
      <c r="E35">
        <v>34</v>
      </c>
      <c r="F35" s="28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82</v>
      </c>
      <c r="I35">
        <f>EstadoFlujoEfectivo!D44</f>
        <v>538117.68090000004</v>
      </c>
      <c r="J35">
        <f>EstadoFlujoEfectivo!E44</f>
        <v>430374.69382000016</v>
      </c>
      <c r="K35">
        <f>EstadoFlujoEfectivo!B57</f>
        <v>0</v>
      </c>
      <c r="L35" t="str">
        <f>EstadoFlujoEfectivo!B58</f>
        <v>Contador</v>
      </c>
      <c r="M35" t="str">
        <f>EstadoFlujoEfectivo!B59</f>
        <v>Elaborado por:</v>
      </c>
      <c r="S35" s="27" t="s">
        <v>209</v>
      </c>
      <c r="T35" s="27" t="s">
        <v>210</v>
      </c>
    </row>
    <row r="36" spans="2:20" x14ac:dyDescent="0.25">
      <c r="B36" t="str">
        <f ca="1">LEFT(A2,LEN(A2)-6)</f>
        <v>15603M</v>
      </c>
      <c r="C36" t="str">
        <f ca="1">RIGHT(A2,4)</f>
        <v>2024</v>
      </c>
      <c r="D36" t="str">
        <f ca="1">LEFT(RIGHT(A2,6),2)</f>
        <v>11</v>
      </c>
      <c r="E36">
        <v>35</v>
      </c>
      <c r="F36" s="28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 t="str">
        <f>EstadoFlujoEfectivo!B58</f>
        <v>Contador</v>
      </c>
      <c r="M36" t="str">
        <f>EstadoFlujoEfectivo!B59</f>
        <v>Elaborado por:</v>
      </c>
      <c r="S36" s="27" t="s">
        <v>211</v>
      </c>
      <c r="T36" s="27" t="s">
        <v>212</v>
      </c>
    </row>
    <row r="37" spans="2:20" x14ac:dyDescent="0.25">
      <c r="B37" t="str">
        <f ca="1">LEFT(A2,LEN(A2)-6)</f>
        <v>15603M</v>
      </c>
      <c r="C37" t="str">
        <f ca="1">RIGHT(A2,4)</f>
        <v>2024</v>
      </c>
      <c r="D37" t="str">
        <f ca="1">LEFT(RIGHT(A2,6),2)</f>
        <v>11</v>
      </c>
      <c r="E37">
        <v>36</v>
      </c>
      <c r="F37" s="28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430965.35678999999</v>
      </c>
      <c r="J37">
        <f>EstadoFlujoEfectivo!E46</f>
        <v>323377.02014000015</v>
      </c>
      <c r="K37">
        <f>EstadoFlujoEfectivo!B57</f>
        <v>0</v>
      </c>
      <c r="L37" t="str">
        <f>EstadoFlujoEfectivo!B58</f>
        <v>Contador</v>
      </c>
      <c r="M37" t="str">
        <f>EstadoFlujoEfectivo!B59</f>
        <v>Elaborado por:</v>
      </c>
      <c r="S37" s="27" t="s">
        <v>213</v>
      </c>
      <c r="T37" s="27" t="s">
        <v>214</v>
      </c>
    </row>
    <row r="38" spans="2:20" x14ac:dyDescent="0.25">
      <c r="B38" t="str">
        <f ca="1">LEFT(A2,LEN(A2)-6)</f>
        <v>15603M</v>
      </c>
      <c r="C38" t="str">
        <f ca="1">RIGHT(A2,4)</f>
        <v>2024</v>
      </c>
      <c r="D38" t="str">
        <f ca="1">LEFT(RIGHT(A2,6),2)</f>
        <v>11</v>
      </c>
      <c r="E38">
        <v>37</v>
      </c>
      <c r="F38" s="28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107152.32411</v>
      </c>
      <c r="J38">
        <f>EstadoFlujoEfectivo!E47</f>
        <v>106997.67368000001</v>
      </c>
      <c r="K38">
        <f>EstadoFlujoEfectivo!B57</f>
        <v>0</v>
      </c>
      <c r="L38" t="str">
        <f>EstadoFlujoEfectivo!B58</f>
        <v>Contador</v>
      </c>
      <c r="M38" t="str">
        <f>EstadoFlujoEfectivo!B59</f>
        <v>Elaborado por:</v>
      </c>
      <c r="S38" s="27" t="s">
        <v>215</v>
      </c>
      <c r="T38" s="27" t="s">
        <v>216</v>
      </c>
    </row>
    <row r="39" spans="2:20" x14ac:dyDescent="0.25">
      <c r="B39" t="str">
        <f ca="1">LEFT(A2,LEN(A2)-6)</f>
        <v>15603M</v>
      </c>
      <c r="C39" t="str">
        <f ca="1">RIGHT(A2,4)</f>
        <v>2024</v>
      </c>
      <c r="D39" t="str">
        <f ca="1">LEFT(RIGHT(A2,6),2)</f>
        <v>11</v>
      </c>
      <c r="E39">
        <v>38</v>
      </c>
      <c r="F39" s="28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-45449.312149999838</v>
      </c>
      <c r="J39">
        <f>EstadoFlujoEfectivo!E48</f>
        <v>-430374.69382000016</v>
      </c>
      <c r="K39">
        <f>EstadoFlujoEfectivo!B57</f>
        <v>0</v>
      </c>
      <c r="L39" t="str">
        <f>EstadoFlujoEfectivo!B58</f>
        <v>Contador</v>
      </c>
      <c r="M39" t="str">
        <f>EstadoFlujoEfectivo!B59</f>
        <v>Elaborado por:</v>
      </c>
      <c r="S39" s="27" t="s">
        <v>217</v>
      </c>
      <c r="T39" s="27" t="s">
        <v>218</v>
      </c>
    </row>
    <row r="40" spans="2:20" x14ac:dyDescent="0.25">
      <c r="B40" t="str">
        <f ca="1">LEFT(A2,LEN(A2)-6)</f>
        <v>15603M</v>
      </c>
      <c r="C40" t="str">
        <f ca="1">RIGHT(A2,4)</f>
        <v>2024</v>
      </c>
      <c r="D40" t="str">
        <f ca="1">LEFT(RIGHT(A2,6),2)</f>
        <v>11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-40972.49984003423</v>
      </c>
      <c r="J40">
        <f>EstadoFlujoEfectivo!E50</f>
        <v>-927724.51342999632</v>
      </c>
      <c r="K40">
        <f>EstadoFlujoEfectivo!B57</f>
        <v>0</v>
      </c>
      <c r="L40" t="str">
        <f>EstadoFlujoEfectivo!B58</f>
        <v>Contador</v>
      </c>
      <c r="M40" t="str">
        <f>EstadoFlujoEfectivo!B59</f>
        <v>Elaborado por:</v>
      </c>
      <c r="S40" s="27" t="s">
        <v>219</v>
      </c>
      <c r="T40" s="27" t="s">
        <v>220</v>
      </c>
    </row>
    <row r="41" spans="2:20" x14ac:dyDescent="0.25">
      <c r="B41" t="str">
        <f ca="1">LEFT(A2,LEN(A2)-6)</f>
        <v>15603M</v>
      </c>
      <c r="C41" t="str">
        <f ca="1">RIGHT(A2,4)</f>
        <v>2024</v>
      </c>
      <c r="D41" t="str">
        <f ca="1">LEFT(RIGHT(A2,6),2)</f>
        <v>11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 t="str">
        <f>EstadoFlujoEfectivo!B58</f>
        <v>Contador</v>
      </c>
      <c r="M41" t="str">
        <f>EstadoFlujoEfectivo!B59</f>
        <v>Elaborado por:</v>
      </c>
      <c r="S41" s="27" t="s">
        <v>221</v>
      </c>
      <c r="T41" s="27" t="s">
        <v>222</v>
      </c>
    </row>
    <row r="42" spans="2:20" x14ac:dyDescent="0.25">
      <c r="B42" t="str">
        <f ca="1">LEFT(A2,LEN(A2)-6)</f>
        <v>15603M</v>
      </c>
      <c r="C42" t="str">
        <f ca="1">RIGHT(A2,4)</f>
        <v>2024</v>
      </c>
      <c r="D42" t="str">
        <f ca="1">LEFT(RIGHT(A2,6),2)</f>
        <v>11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2106811.91132</v>
      </c>
      <c r="J42">
        <f>EstadoFlujoEfectivo!E53</f>
        <v>2705767.3893000004</v>
      </c>
      <c r="K42">
        <f>EstadoFlujoEfectivo!B57</f>
        <v>0</v>
      </c>
      <c r="L42" t="str">
        <f>EstadoFlujoEfectivo!B58</f>
        <v>Contador</v>
      </c>
      <c r="M42" t="str">
        <f>EstadoFlujoEfectivo!B59</f>
        <v>Elaborado por:</v>
      </c>
      <c r="S42" s="35" t="s">
        <v>771</v>
      </c>
      <c r="T42" s="27" t="s">
        <v>770</v>
      </c>
    </row>
    <row r="43" spans="2:20" x14ac:dyDescent="0.25">
      <c r="B43" t="str">
        <f ca="1">LEFT(A2,LEN(A2)-6)</f>
        <v>15603M</v>
      </c>
      <c r="C43" t="str">
        <f ca="1">RIGHT(A2,4)</f>
        <v>2024</v>
      </c>
      <c r="D43" t="str">
        <f ca="1">LEFT(RIGHT(A2,6),2)</f>
        <v>11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83</v>
      </c>
      <c r="I43">
        <f>EstadoFlujoEfectivo!D54</f>
        <v>2065839.4114799658</v>
      </c>
      <c r="J43">
        <f>EstadoFlujoEfectivo!E54</f>
        <v>1778042.8758700041</v>
      </c>
      <c r="K43">
        <f>EstadoFlujoEfectivo!B57</f>
        <v>0</v>
      </c>
      <c r="L43" t="str">
        <f>EstadoFlujoEfectivo!B58</f>
        <v>Contador</v>
      </c>
      <c r="M43" t="str">
        <f>EstadoFlujoEfectivo!B59</f>
        <v>Elaborado por:</v>
      </c>
      <c r="S43" s="35" t="s">
        <v>772</v>
      </c>
      <c r="T43" s="27" t="s">
        <v>780</v>
      </c>
    </row>
    <row r="44" spans="2:20" x14ac:dyDescent="0.25">
      <c r="S44" s="27" t="s">
        <v>223</v>
      </c>
      <c r="T44" s="27" t="s">
        <v>224</v>
      </c>
    </row>
    <row r="45" spans="2:20" x14ac:dyDescent="0.25">
      <c r="S45" s="27" t="s">
        <v>225</v>
      </c>
      <c r="T45" s="27" t="s">
        <v>226</v>
      </c>
    </row>
    <row r="46" spans="2:20" x14ac:dyDescent="0.25">
      <c r="S46" s="27" t="s">
        <v>227</v>
      </c>
      <c r="T46" s="27" t="s">
        <v>228</v>
      </c>
    </row>
    <row r="47" spans="2:20" x14ac:dyDescent="0.25">
      <c r="S47" s="27" t="s">
        <v>229</v>
      </c>
      <c r="T47" s="27" t="s">
        <v>230</v>
      </c>
    </row>
    <row r="48" spans="2:20" x14ac:dyDescent="0.25">
      <c r="S48" s="27" t="s">
        <v>231</v>
      </c>
      <c r="T48" s="27" t="s">
        <v>232</v>
      </c>
    </row>
    <row r="49" spans="19:20" x14ac:dyDescent="0.25">
      <c r="S49" s="27" t="s">
        <v>233</v>
      </c>
      <c r="T49" s="27" t="s">
        <v>234</v>
      </c>
    </row>
    <row r="50" spans="19:20" x14ac:dyDescent="0.25">
      <c r="S50" s="27" t="s">
        <v>235</v>
      </c>
      <c r="T50" s="27" t="s">
        <v>236</v>
      </c>
    </row>
    <row r="51" spans="19:20" x14ac:dyDescent="0.25">
      <c r="S51" s="27" t="s">
        <v>237</v>
      </c>
      <c r="T51" s="27" t="s">
        <v>238</v>
      </c>
    </row>
    <row r="52" spans="19:20" x14ac:dyDescent="0.25">
      <c r="S52" s="27" t="s">
        <v>239</v>
      </c>
      <c r="T52" s="27" t="s">
        <v>240</v>
      </c>
    </row>
    <row r="53" spans="19:20" x14ac:dyDescent="0.25">
      <c r="S53" s="27" t="s">
        <v>241</v>
      </c>
      <c r="T53" s="27" t="s">
        <v>242</v>
      </c>
    </row>
    <row r="54" spans="19:20" x14ac:dyDescent="0.25">
      <c r="S54" s="27" t="s">
        <v>243</v>
      </c>
      <c r="T54" s="27" t="s">
        <v>244</v>
      </c>
    </row>
    <row r="55" spans="19:20" x14ac:dyDescent="0.25">
      <c r="S55" s="27" t="s">
        <v>245</v>
      </c>
      <c r="T55" s="27" t="s">
        <v>246</v>
      </c>
    </row>
    <row r="56" spans="19:20" x14ac:dyDescent="0.25">
      <c r="S56" s="27" t="s">
        <v>247</v>
      </c>
      <c r="T56" s="27" t="s">
        <v>248</v>
      </c>
    </row>
    <row r="57" spans="19:20" x14ac:dyDescent="0.25">
      <c r="S57" s="27" t="s">
        <v>249</v>
      </c>
      <c r="T57" s="27" t="s">
        <v>250</v>
      </c>
    </row>
    <row r="58" spans="19:20" x14ac:dyDescent="0.25">
      <c r="S58" s="27" t="s">
        <v>251</v>
      </c>
      <c r="T58" s="27" t="s">
        <v>252</v>
      </c>
    </row>
    <row r="59" spans="19:20" x14ac:dyDescent="0.25">
      <c r="S59" s="27" t="s">
        <v>253</v>
      </c>
      <c r="T59" s="27" t="s">
        <v>254</v>
      </c>
    </row>
    <row r="60" spans="19:20" x14ac:dyDescent="0.25">
      <c r="S60" s="27" t="s">
        <v>255</v>
      </c>
      <c r="T60" s="27" t="s">
        <v>256</v>
      </c>
    </row>
    <row r="61" spans="19:20" x14ac:dyDescent="0.25">
      <c r="S61" s="27" t="s">
        <v>257</v>
      </c>
      <c r="T61" s="27" t="s">
        <v>258</v>
      </c>
    </row>
    <row r="62" spans="19:20" x14ac:dyDescent="0.25">
      <c r="S62" s="27" t="s">
        <v>259</v>
      </c>
      <c r="T62" s="27" t="s">
        <v>260</v>
      </c>
    </row>
    <row r="63" spans="19:20" x14ac:dyDescent="0.25">
      <c r="S63" s="27" t="s">
        <v>261</v>
      </c>
      <c r="T63" s="27" t="s">
        <v>262</v>
      </c>
    </row>
    <row r="64" spans="19:20" x14ac:dyDescent="0.25">
      <c r="S64" s="27" t="s">
        <v>263</v>
      </c>
      <c r="T64" s="27" t="s">
        <v>264</v>
      </c>
    </row>
    <row r="65" spans="19:20" x14ac:dyDescent="0.25">
      <c r="S65" s="27" t="s">
        <v>265</v>
      </c>
      <c r="T65" s="27" t="s">
        <v>266</v>
      </c>
    </row>
    <row r="66" spans="19:20" x14ac:dyDescent="0.25">
      <c r="S66" s="27" t="s">
        <v>267</v>
      </c>
      <c r="T66" s="27" t="s">
        <v>268</v>
      </c>
    </row>
    <row r="67" spans="19:20" x14ac:dyDescent="0.25">
      <c r="S67" s="27" t="s">
        <v>269</v>
      </c>
      <c r="T67" s="27" t="s">
        <v>270</v>
      </c>
    </row>
    <row r="68" spans="19:20" x14ac:dyDescent="0.25">
      <c r="S68" s="27" t="s">
        <v>271</v>
      </c>
      <c r="T68" s="27" t="s">
        <v>272</v>
      </c>
    </row>
    <row r="69" spans="19:20" x14ac:dyDescent="0.25">
      <c r="S69" s="27" t="s">
        <v>273</v>
      </c>
      <c r="T69" s="27" t="s">
        <v>274</v>
      </c>
    </row>
    <row r="70" spans="19:20" x14ac:dyDescent="0.25">
      <c r="S70" s="27" t="s">
        <v>275</v>
      </c>
      <c r="T70" s="27" t="s">
        <v>276</v>
      </c>
    </row>
    <row r="71" spans="19:20" x14ac:dyDescent="0.25">
      <c r="S71" s="36" t="s">
        <v>789</v>
      </c>
      <c r="T71" s="27" t="s">
        <v>790</v>
      </c>
    </row>
    <row r="72" spans="19:20" x14ac:dyDescent="0.25">
      <c r="S72" s="27" t="s">
        <v>277</v>
      </c>
      <c r="T72" s="27" t="s">
        <v>278</v>
      </c>
    </row>
    <row r="73" spans="19:20" x14ac:dyDescent="0.25">
      <c r="S73" s="27" t="s">
        <v>279</v>
      </c>
      <c r="T73" s="27" t="s">
        <v>280</v>
      </c>
    </row>
    <row r="74" spans="19:20" x14ac:dyDescent="0.25">
      <c r="S74" s="27" t="s">
        <v>281</v>
      </c>
      <c r="T74" s="27" t="s">
        <v>282</v>
      </c>
    </row>
    <row r="75" spans="19:20" x14ac:dyDescent="0.25">
      <c r="S75" s="27" t="s">
        <v>283</v>
      </c>
      <c r="T75" s="27" t="s">
        <v>284</v>
      </c>
    </row>
    <row r="76" spans="19:20" x14ac:dyDescent="0.25">
      <c r="S76" s="27" t="s">
        <v>285</v>
      </c>
      <c r="T76" s="27" t="s">
        <v>286</v>
      </c>
    </row>
    <row r="77" spans="19:20" x14ac:dyDescent="0.25">
      <c r="S77" s="27" t="s">
        <v>287</v>
      </c>
      <c r="T77" s="27" t="s">
        <v>288</v>
      </c>
    </row>
    <row r="78" spans="19:20" x14ac:dyDescent="0.25">
      <c r="S78" s="27" t="s">
        <v>289</v>
      </c>
      <c r="T78" s="27" t="s">
        <v>290</v>
      </c>
    </row>
    <row r="79" spans="19:20" x14ac:dyDescent="0.25">
      <c r="S79" s="27" t="s">
        <v>291</v>
      </c>
      <c r="T79" s="27" t="s">
        <v>292</v>
      </c>
    </row>
    <row r="80" spans="19:20" x14ac:dyDescent="0.25">
      <c r="S80" s="27" t="s">
        <v>293</v>
      </c>
      <c r="T80" s="27" t="s">
        <v>294</v>
      </c>
    </row>
    <row r="81" spans="19:20" x14ac:dyDescent="0.25">
      <c r="S81" s="27" t="s">
        <v>295</v>
      </c>
      <c r="T81" s="27" t="s">
        <v>296</v>
      </c>
    </row>
    <row r="82" spans="19:20" x14ac:dyDescent="0.25">
      <c r="S82" s="27" t="s">
        <v>297</v>
      </c>
      <c r="T82" s="27" t="s">
        <v>298</v>
      </c>
    </row>
    <row r="83" spans="19:20" x14ac:dyDescent="0.25">
      <c r="S83" s="27" t="s">
        <v>299</v>
      </c>
      <c r="T83" s="27" t="s">
        <v>300</v>
      </c>
    </row>
    <row r="84" spans="19:20" x14ac:dyDescent="0.25">
      <c r="S84" s="27" t="s">
        <v>301</v>
      </c>
      <c r="T84" s="27" t="s">
        <v>302</v>
      </c>
    </row>
    <row r="85" spans="19:20" x14ac:dyDescent="0.25">
      <c r="S85" s="27" t="s">
        <v>304</v>
      </c>
      <c r="T85" s="27" t="s">
        <v>305</v>
      </c>
    </row>
    <row r="86" spans="19:20" x14ac:dyDescent="0.25">
      <c r="S86" s="27" t="s">
        <v>306</v>
      </c>
      <c r="T86" s="27" t="s">
        <v>307</v>
      </c>
    </row>
    <row r="87" spans="19:20" x14ac:dyDescent="0.25">
      <c r="S87" s="27" t="s">
        <v>308</v>
      </c>
      <c r="T87" s="27" t="s">
        <v>309</v>
      </c>
    </row>
    <row r="88" spans="19:20" x14ac:dyDescent="0.25">
      <c r="S88" s="27" t="s">
        <v>310</v>
      </c>
      <c r="T88" s="27" t="s">
        <v>311</v>
      </c>
    </row>
    <row r="89" spans="19:20" x14ac:dyDescent="0.25">
      <c r="S89" s="27" t="s">
        <v>312</v>
      </c>
      <c r="T89" s="27" t="s">
        <v>313</v>
      </c>
    </row>
    <row r="90" spans="19:20" x14ac:dyDescent="0.25">
      <c r="S90" s="27" t="s">
        <v>314</v>
      </c>
      <c r="T90" s="27" t="s">
        <v>315</v>
      </c>
    </row>
    <row r="91" spans="19:20" x14ac:dyDescent="0.25">
      <c r="S91" s="27" t="s">
        <v>316</v>
      </c>
      <c r="T91" s="27" t="s">
        <v>317</v>
      </c>
    </row>
    <row r="92" spans="19:20" x14ac:dyDescent="0.25">
      <c r="S92" s="27" t="s">
        <v>318</v>
      </c>
      <c r="T92" s="27" t="s">
        <v>319</v>
      </c>
    </row>
    <row r="93" spans="19:20" x14ac:dyDescent="0.25">
      <c r="S93" s="27" t="s">
        <v>320</v>
      </c>
      <c r="T93" s="27" t="s">
        <v>321</v>
      </c>
    </row>
    <row r="94" spans="19:20" x14ac:dyDescent="0.25">
      <c r="S94" s="27" t="s">
        <v>322</v>
      </c>
      <c r="T94" s="27" t="s">
        <v>323</v>
      </c>
    </row>
    <row r="95" spans="19:20" x14ac:dyDescent="0.25">
      <c r="S95" s="27" t="s">
        <v>324</v>
      </c>
      <c r="T95" s="27" t="s">
        <v>325</v>
      </c>
    </row>
    <row r="96" spans="19:20" x14ac:dyDescent="0.25">
      <c r="S96" s="27" t="s">
        <v>326</v>
      </c>
      <c r="T96" s="27" t="s">
        <v>327</v>
      </c>
    </row>
    <row r="97" spans="19:20" x14ac:dyDescent="0.25">
      <c r="S97" s="27" t="s">
        <v>328</v>
      </c>
      <c r="T97" s="27" t="s">
        <v>329</v>
      </c>
    </row>
    <row r="98" spans="19:20" x14ac:dyDescent="0.25">
      <c r="S98" s="27" t="s">
        <v>330</v>
      </c>
      <c r="T98" s="27" t="s">
        <v>331</v>
      </c>
    </row>
    <row r="99" spans="19:20" x14ac:dyDescent="0.25">
      <c r="S99" s="27" t="s">
        <v>332</v>
      </c>
      <c r="T99" s="27" t="s">
        <v>333</v>
      </c>
    </row>
    <row r="100" spans="19:20" x14ac:dyDescent="0.25">
      <c r="S100" s="27" t="s">
        <v>334</v>
      </c>
      <c r="T100" s="27" t="s">
        <v>335</v>
      </c>
    </row>
    <row r="101" spans="19:20" x14ac:dyDescent="0.25">
      <c r="S101" s="27" t="s">
        <v>336</v>
      </c>
      <c r="T101" s="27" t="s">
        <v>337</v>
      </c>
    </row>
    <row r="102" spans="19:20" x14ac:dyDescent="0.25">
      <c r="S102" s="27" t="s">
        <v>338</v>
      </c>
      <c r="T102" s="27" t="s">
        <v>339</v>
      </c>
    </row>
    <row r="103" spans="19:20" x14ac:dyDescent="0.25">
      <c r="S103" s="27" t="s">
        <v>340</v>
      </c>
      <c r="T103" s="27" t="s">
        <v>781</v>
      </c>
    </row>
    <row r="104" spans="19:20" x14ac:dyDescent="0.25">
      <c r="S104" s="27" t="s">
        <v>341</v>
      </c>
      <c r="T104" s="27" t="s">
        <v>342</v>
      </c>
    </row>
    <row r="105" spans="19:20" x14ac:dyDescent="0.25">
      <c r="S105" s="27" t="s">
        <v>343</v>
      </c>
      <c r="T105" s="27" t="s">
        <v>344</v>
      </c>
    </row>
    <row r="106" spans="19:20" x14ac:dyDescent="0.25">
      <c r="S106" s="27" t="s">
        <v>346</v>
      </c>
      <c r="T106" s="27" t="s">
        <v>347</v>
      </c>
    </row>
    <row r="107" spans="19:20" x14ac:dyDescent="0.25">
      <c r="S107" s="27" t="s">
        <v>348</v>
      </c>
      <c r="T107" s="27" t="s">
        <v>349</v>
      </c>
    </row>
    <row r="108" spans="19:20" x14ac:dyDescent="0.25">
      <c r="S108" s="27" t="s">
        <v>350</v>
      </c>
      <c r="T108" s="27" t="s">
        <v>351</v>
      </c>
    </row>
    <row r="109" spans="19:20" x14ac:dyDescent="0.25">
      <c r="S109" s="27" t="s">
        <v>352</v>
      </c>
      <c r="T109" s="27" t="s">
        <v>782</v>
      </c>
    </row>
    <row r="110" spans="19:20" x14ac:dyDescent="0.25">
      <c r="S110" s="27" t="s">
        <v>353</v>
      </c>
      <c r="T110" s="27" t="s">
        <v>354</v>
      </c>
    </row>
    <row r="111" spans="19:20" x14ac:dyDescent="0.25">
      <c r="S111" s="27" t="s">
        <v>355</v>
      </c>
      <c r="T111" s="27" t="s">
        <v>356</v>
      </c>
    </row>
    <row r="112" spans="19:20" x14ac:dyDescent="0.25">
      <c r="S112" s="27" t="s">
        <v>357</v>
      </c>
      <c r="T112" s="27" t="s">
        <v>358</v>
      </c>
    </row>
    <row r="113" spans="19:20" x14ac:dyDescent="0.25">
      <c r="S113" s="27" t="s">
        <v>359</v>
      </c>
      <c r="T113" s="27" t="s">
        <v>360</v>
      </c>
    </row>
    <row r="114" spans="19:20" x14ac:dyDescent="0.25">
      <c r="S114" s="27" t="s">
        <v>361</v>
      </c>
      <c r="T114" s="27" t="s">
        <v>362</v>
      </c>
    </row>
    <row r="115" spans="19:20" x14ac:dyDescent="0.25">
      <c r="S115" s="27" t="s">
        <v>363</v>
      </c>
      <c r="T115" s="27" t="s">
        <v>364</v>
      </c>
    </row>
    <row r="116" spans="19:20" x14ac:dyDescent="0.25">
      <c r="S116" s="27" t="s">
        <v>365</v>
      </c>
      <c r="T116" s="27" t="s">
        <v>366</v>
      </c>
    </row>
    <row r="117" spans="19:20" x14ac:dyDescent="0.25">
      <c r="S117" s="27" t="s">
        <v>367</v>
      </c>
      <c r="T117" s="27" t="s">
        <v>368</v>
      </c>
    </row>
    <row r="118" spans="19:20" x14ac:dyDescent="0.25">
      <c r="S118" s="27" t="s">
        <v>369</v>
      </c>
      <c r="T118" s="27" t="s">
        <v>370</v>
      </c>
    </row>
    <row r="119" spans="19:20" x14ac:dyDescent="0.25">
      <c r="S119" s="27" t="s">
        <v>371</v>
      </c>
      <c r="T119" s="27" t="s">
        <v>372</v>
      </c>
    </row>
    <row r="120" spans="19:20" x14ac:dyDescent="0.25">
      <c r="S120" s="27" t="s">
        <v>373</v>
      </c>
      <c r="T120" s="27" t="s">
        <v>374</v>
      </c>
    </row>
    <row r="121" spans="19:20" x14ac:dyDescent="0.25">
      <c r="S121" s="36" t="s">
        <v>783</v>
      </c>
      <c r="T121" s="27" t="s">
        <v>303</v>
      </c>
    </row>
    <row r="122" spans="19:20" x14ac:dyDescent="0.25">
      <c r="S122" s="27" t="s">
        <v>375</v>
      </c>
      <c r="T122" s="27" t="s">
        <v>376</v>
      </c>
    </row>
    <row r="123" spans="19:20" x14ac:dyDescent="0.25">
      <c r="S123" s="27" t="s">
        <v>377</v>
      </c>
      <c r="T123" s="27" t="s">
        <v>378</v>
      </c>
    </row>
    <row r="124" spans="19:20" x14ac:dyDescent="0.25">
      <c r="S124" s="27" t="s">
        <v>379</v>
      </c>
      <c r="T124" s="27" t="s">
        <v>380</v>
      </c>
    </row>
    <row r="125" spans="19:20" x14ac:dyDescent="0.25">
      <c r="S125" s="27" t="s">
        <v>381</v>
      </c>
      <c r="T125" s="27" t="s">
        <v>382</v>
      </c>
    </row>
    <row r="126" spans="19:20" x14ac:dyDescent="0.25">
      <c r="S126" s="27" t="s">
        <v>383</v>
      </c>
      <c r="T126" s="27" t="s">
        <v>384</v>
      </c>
    </row>
    <row r="127" spans="19:20" x14ac:dyDescent="0.25">
      <c r="S127" s="27" t="s">
        <v>385</v>
      </c>
      <c r="T127" s="27" t="s">
        <v>386</v>
      </c>
    </row>
    <row r="128" spans="19:20" x14ac:dyDescent="0.25">
      <c r="S128" s="27" t="s">
        <v>387</v>
      </c>
      <c r="T128" s="27" t="s">
        <v>388</v>
      </c>
    </row>
    <row r="129" spans="19:20" x14ac:dyDescent="0.25">
      <c r="S129" s="27" t="s">
        <v>389</v>
      </c>
      <c r="T129" s="27" t="s">
        <v>390</v>
      </c>
    </row>
    <row r="130" spans="19:20" x14ac:dyDescent="0.25">
      <c r="S130" s="36" t="s">
        <v>784</v>
      </c>
      <c r="T130" s="27" t="s">
        <v>785</v>
      </c>
    </row>
    <row r="131" spans="19:20" x14ac:dyDescent="0.25">
      <c r="S131" s="27" t="s">
        <v>391</v>
      </c>
      <c r="T131" s="27" t="s">
        <v>392</v>
      </c>
    </row>
    <row r="132" spans="19:20" x14ac:dyDescent="0.25">
      <c r="S132" s="27" t="s">
        <v>393</v>
      </c>
      <c r="T132" s="27" t="s">
        <v>394</v>
      </c>
    </row>
    <row r="133" spans="19:20" x14ac:dyDescent="0.25">
      <c r="S133" s="27" t="s">
        <v>395</v>
      </c>
      <c r="T133" s="27" t="s">
        <v>396</v>
      </c>
    </row>
    <row r="134" spans="19:20" x14ac:dyDescent="0.25">
      <c r="S134" s="27" t="s">
        <v>397</v>
      </c>
      <c r="T134" s="27" t="s">
        <v>398</v>
      </c>
    </row>
    <row r="135" spans="19:20" x14ac:dyDescent="0.25">
      <c r="S135" s="27" t="s">
        <v>399</v>
      </c>
      <c r="T135" s="27" t="s">
        <v>400</v>
      </c>
    </row>
    <row r="136" spans="19:20" x14ac:dyDescent="0.25">
      <c r="S136" s="27" t="s">
        <v>401</v>
      </c>
      <c r="T136" s="27" t="s">
        <v>402</v>
      </c>
    </row>
    <row r="137" spans="19:20" x14ac:dyDescent="0.25">
      <c r="S137" s="27" t="s">
        <v>403</v>
      </c>
      <c r="T137" s="27" t="s">
        <v>404</v>
      </c>
    </row>
    <row r="138" spans="19:20" x14ac:dyDescent="0.25">
      <c r="S138" s="27" t="s">
        <v>405</v>
      </c>
      <c r="T138" s="27" t="s">
        <v>406</v>
      </c>
    </row>
    <row r="139" spans="19:20" x14ac:dyDescent="0.25">
      <c r="S139" s="27" t="s">
        <v>407</v>
      </c>
      <c r="T139" s="27" t="s">
        <v>408</v>
      </c>
    </row>
    <row r="140" spans="19:20" x14ac:dyDescent="0.25">
      <c r="S140" s="27" t="s">
        <v>409</v>
      </c>
      <c r="T140" s="27" t="s">
        <v>410</v>
      </c>
    </row>
    <row r="141" spans="19:20" x14ac:dyDescent="0.25">
      <c r="S141" s="27" t="s">
        <v>411</v>
      </c>
      <c r="T141" s="27" t="s">
        <v>412</v>
      </c>
    </row>
    <row r="142" spans="19:20" x14ac:dyDescent="0.25">
      <c r="S142" s="27" t="s">
        <v>413</v>
      </c>
      <c r="T142" s="27" t="s">
        <v>414</v>
      </c>
    </row>
    <row r="143" spans="19:20" x14ac:dyDescent="0.25">
      <c r="S143" s="27" t="s">
        <v>415</v>
      </c>
      <c r="T143" s="27" t="s">
        <v>416</v>
      </c>
    </row>
    <row r="144" spans="19:20" x14ac:dyDescent="0.25">
      <c r="S144" s="27" t="s">
        <v>417</v>
      </c>
      <c r="T144" s="27" t="s">
        <v>418</v>
      </c>
    </row>
    <row r="145" spans="19:20" x14ac:dyDescent="0.25">
      <c r="S145" s="27" t="s">
        <v>419</v>
      </c>
      <c r="T145" s="27" t="s">
        <v>420</v>
      </c>
    </row>
    <row r="146" spans="19:20" x14ac:dyDescent="0.25">
      <c r="S146" s="27" t="s">
        <v>421</v>
      </c>
      <c r="T146" s="27" t="s">
        <v>422</v>
      </c>
    </row>
    <row r="147" spans="19:20" x14ac:dyDescent="0.25">
      <c r="S147" s="27" t="s">
        <v>423</v>
      </c>
      <c r="T147" s="27" t="s">
        <v>424</v>
      </c>
    </row>
    <row r="148" spans="19:20" x14ac:dyDescent="0.25">
      <c r="S148" s="27" t="s">
        <v>425</v>
      </c>
      <c r="T148" s="27" t="s">
        <v>426</v>
      </c>
    </row>
    <row r="149" spans="19:20" x14ac:dyDescent="0.25">
      <c r="S149" s="27" t="s">
        <v>427</v>
      </c>
      <c r="T149" s="27" t="s">
        <v>428</v>
      </c>
    </row>
    <row r="150" spans="19:20" x14ac:dyDescent="0.25">
      <c r="S150" s="27" t="s">
        <v>429</v>
      </c>
      <c r="T150" s="27" t="s">
        <v>430</v>
      </c>
    </row>
    <row r="151" spans="19:20" x14ac:dyDescent="0.25">
      <c r="S151" s="27" t="s">
        <v>431</v>
      </c>
      <c r="T151" s="27" t="s">
        <v>432</v>
      </c>
    </row>
    <row r="152" spans="19:20" x14ac:dyDescent="0.25">
      <c r="S152" s="27" t="s">
        <v>433</v>
      </c>
      <c r="T152" s="27" t="s">
        <v>434</v>
      </c>
    </row>
    <row r="153" spans="19:20" x14ac:dyDescent="0.25">
      <c r="S153" s="27" t="s">
        <v>435</v>
      </c>
      <c r="T153" s="27" t="s">
        <v>436</v>
      </c>
    </row>
    <row r="154" spans="19:20" x14ac:dyDescent="0.25">
      <c r="S154" s="27" t="s">
        <v>437</v>
      </c>
      <c r="T154" s="27" t="s">
        <v>438</v>
      </c>
    </row>
    <row r="155" spans="19:20" x14ac:dyDescent="0.25">
      <c r="S155" s="27" t="s">
        <v>439</v>
      </c>
      <c r="T155" s="27" t="s">
        <v>440</v>
      </c>
    </row>
    <row r="156" spans="19:20" x14ac:dyDescent="0.25">
      <c r="S156" s="27" t="s">
        <v>441</v>
      </c>
      <c r="T156" s="27" t="s">
        <v>442</v>
      </c>
    </row>
    <row r="157" spans="19:20" x14ac:dyDescent="0.25">
      <c r="S157" s="27" t="s">
        <v>443</v>
      </c>
      <c r="T157" s="27" t="s">
        <v>444</v>
      </c>
    </row>
    <row r="158" spans="19:20" x14ac:dyDescent="0.25">
      <c r="S158" s="27" t="s">
        <v>445</v>
      </c>
      <c r="T158" s="27" t="s">
        <v>446</v>
      </c>
    </row>
    <row r="159" spans="19:20" x14ac:dyDescent="0.25">
      <c r="S159" s="27" t="s">
        <v>447</v>
      </c>
      <c r="T159" s="27" t="s">
        <v>448</v>
      </c>
    </row>
    <row r="160" spans="19:20" x14ac:dyDescent="0.25">
      <c r="S160" s="27" t="s">
        <v>449</v>
      </c>
      <c r="T160" s="27" t="s">
        <v>450</v>
      </c>
    </row>
    <row r="161" spans="19:20" x14ac:dyDescent="0.25">
      <c r="S161" s="27" t="s">
        <v>451</v>
      </c>
      <c r="T161" s="27" t="s">
        <v>452</v>
      </c>
    </row>
    <row r="162" spans="19:20" x14ac:dyDescent="0.25">
      <c r="S162" s="27" t="s">
        <v>453</v>
      </c>
      <c r="T162" s="27" t="s">
        <v>454</v>
      </c>
    </row>
    <row r="163" spans="19:20" x14ac:dyDescent="0.25">
      <c r="S163" s="27" t="s">
        <v>455</v>
      </c>
      <c r="T163" s="27" t="s">
        <v>456</v>
      </c>
    </row>
    <row r="164" spans="19:20" x14ac:dyDescent="0.25">
      <c r="S164" s="27" t="s">
        <v>457</v>
      </c>
      <c r="T164" s="27" t="s">
        <v>458</v>
      </c>
    </row>
    <row r="165" spans="19:20" x14ac:dyDescent="0.25">
      <c r="S165" s="27" t="s">
        <v>459</v>
      </c>
      <c r="T165" s="27" t="s">
        <v>460</v>
      </c>
    </row>
    <row r="166" spans="19:20" x14ac:dyDescent="0.25">
      <c r="S166" s="27" t="s">
        <v>461</v>
      </c>
      <c r="T166" s="27" t="s">
        <v>462</v>
      </c>
    </row>
    <row r="167" spans="19:20" x14ac:dyDescent="0.25">
      <c r="S167" s="27" t="s">
        <v>778</v>
      </c>
      <c r="T167" s="27" t="s">
        <v>779</v>
      </c>
    </row>
    <row r="168" spans="19:20" x14ac:dyDescent="0.25">
      <c r="S168" s="27" t="s">
        <v>463</v>
      </c>
      <c r="T168" s="27" t="s">
        <v>464</v>
      </c>
    </row>
    <row r="169" spans="19:20" x14ac:dyDescent="0.25">
      <c r="S169" s="27" t="s">
        <v>465</v>
      </c>
      <c r="T169" s="27" t="s">
        <v>466</v>
      </c>
    </row>
    <row r="170" spans="19:20" x14ac:dyDescent="0.25">
      <c r="S170" s="27" t="s">
        <v>467</v>
      </c>
      <c r="T170" s="27" t="s">
        <v>468</v>
      </c>
    </row>
    <row r="171" spans="19:20" x14ac:dyDescent="0.25">
      <c r="S171" s="27" t="s">
        <v>469</v>
      </c>
      <c r="T171" s="27" t="s">
        <v>470</v>
      </c>
    </row>
    <row r="172" spans="19:20" x14ac:dyDescent="0.25">
      <c r="S172" s="27" t="s">
        <v>471</v>
      </c>
      <c r="T172" s="27" t="s">
        <v>472</v>
      </c>
    </row>
    <row r="173" spans="19:20" x14ac:dyDescent="0.25">
      <c r="S173" s="27" t="s">
        <v>473</v>
      </c>
      <c r="T173" s="27" t="s">
        <v>474</v>
      </c>
    </row>
    <row r="174" spans="19:20" x14ac:dyDescent="0.25">
      <c r="S174" s="27" t="s">
        <v>475</v>
      </c>
      <c r="T174" s="27" t="s">
        <v>476</v>
      </c>
    </row>
    <row r="175" spans="19:20" x14ac:dyDescent="0.25">
      <c r="S175" s="27" t="s">
        <v>477</v>
      </c>
      <c r="T175" s="27" t="s">
        <v>478</v>
      </c>
    </row>
    <row r="176" spans="19:20" x14ac:dyDescent="0.25">
      <c r="S176" s="27" t="s">
        <v>479</v>
      </c>
      <c r="T176" s="27" t="s">
        <v>480</v>
      </c>
    </row>
    <row r="177" spans="19:20" x14ac:dyDescent="0.25">
      <c r="S177" s="27" t="s">
        <v>481</v>
      </c>
      <c r="T177" s="27" t="s">
        <v>482</v>
      </c>
    </row>
    <row r="178" spans="19:20" x14ac:dyDescent="0.25">
      <c r="S178" s="27" t="s">
        <v>483</v>
      </c>
      <c r="T178" s="27" t="s">
        <v>484</v>
      </c>
    </row>
    <row r="179" spans="19:20" x14ac:dyDescent="0.25">
      <c r="S179" s="27" t="s">
        <v>485</v>
      </c>
      <c r="T179" s="27" t="s">
        <v>486</v>
      </c>
    </row>
    <row r="180" spans="19:20" x14ac:dyDescent="0.25">
      <c r="S180" s="27" t="s">
        <v>487</v>
      </c>
      <c r="T180" s="27" t="s">
        <v>488</v>
      </c>
    </row>
    <row r="181" spans="19:20" x14ac:dyDescent="0.25">
      <c r="S181" s="27" t="s">
        <v>489</v>
      </c>
      <c r="T181" s="27" t="s">
        <v>490</v>
      </c>
    </row>
    <row r="182" spans="19:20" x14ac:dyDescent="0.25">
      <c r="S182" s="27" t="s">
        <v>491</v>
      </c>
      <c r="T182" s="27" t="s">
        <v>492</v>
      </c>
    </row>
    <row r="183" spans="19:20" x14ac:dyDescent="0.25">
      <c r="S183" s="27" t="s">
        <v>493</v>
      </c>
      <c r="T183" s="27" t="s">
        <v>494</v>
      </c>
    </row>
    <row r="184" spans="19:20" x14ac:dyDescent="0.25">
      <c r="S184" s="27" t="s">
        <v>495</v>
      </c>
      <c r="T184" s="27" t="s">
        <v>496</v>
      </c>
    </row>
    <row r="185" spans="19:20" x14ac:dyDescent="0.25">
      <c r="S185" s="27" t="s">
        <v>497</v>
      </c>
      <c r="T185" s="27" t="s">
        <v>498</v>
      </c>
    </row>
    <row r="186" spans="19:20" x14ac:dyDescent="0.25">
      <c r="S186" s="27" t="s">
        <v>499</v>
      </c>
      <c r="T186" s="27" t="s">
        <v>500</v>
      </c>
    </row>
    <row r="187" spans="19:20" x14ac:dyDescent="0.25">
      <c r="S187" s="27" t="s">
        <v>501</v>
      </c>
      <c r="T187" s="27" t="s">
        <v>502</v>
      </c>
    </row>
    <row r="188" spans="19:20" x14ac:dyDescent="0.25">
      <c r="S188" s="27" t="s">
        <v>503</v>
      </c>
      <c r="T188" s="27" t="s">
        <v>504</v>
      </c>
    </row>
    <row r="189" spans="19:20" x14ac:dyDescent="0.25">
      <c r="S189" s="27" t="s">
        <v>505</v>
      </c>
      <c r="T189" s="27" t="s">
        <v>506</v>
      </c>
    </row>
    <row r="190" spans="19:20" x14ac:dyDescent="0.25">
      <c r="S190" s="27" t="s">
        <v>507</v>
      </c>
      <c r="T190" s="27" t="s">
        <v>508</v>
      </c>
    </row>
    <row r="191" spans="19:20" x14ac:dyDescent="0.25">
      <c r="S191" s="27" t="s">
        <v>509</v>
      </c>
      <c r="T191" s="27" t="s">
        <v>510</v>
      </c>
    </row>
    <row r="192" spans="19:20" x14ac:dyDescent="0.25">
      <c r="S192" s="27" t="s">
        <v>511</v>
      </c>
      <c r="T192" s="27" t="s">
        <v>512</v>
      </c>
    </row>
    <row r="193" spans="19:20" x14ac:dyDescent="0.25">
      <c r="S193" s="27" t="s">
        <v>513</v>
      </c>
      <c r="T193" s="27" t="s">
        <v>514</v>
      </c>
    </row>
    <row r="194" spans="19:20" x14ac:dyDescent="0.25">
      <c r="S194" s="27" t="s">
        <v>515</v>
      </c>
      <c r="T194" s="27" t="s">
        <v>516</v>
      </c>
    </row>
    <row r="195" spans="19:20" x14ac:dyDescent="0.25">
      <c r="S195" s="27" t="s">
        <v>517</v>
      </c>
      <c r="T195" s="27" t="s">
        <v>518</v>
      </c>
    </row>
    <row r="196" spans="19:20" x14ac:dyDescent="0.25">
      <c r="S196" s="27" t="s">
        <v>519</v>
      </c>
      <c r="T196" s="27" t="s">
        <v>520</v>
      </c>
    </row>
    <row r="197" spans="19:20" x14ac:dyDescent="0.25">
      <c r="S197" s="27" t="s">
        <v>521</v>
      </c>
      <c r="T197" s="27" t="s">
        <v>522</v>
      </c>
    </row>
    <row r="198" spans="19:20" x14ac:dyDescent="0.25">
      <c r="S198" s="27" t="s">
        <v>523</v>
      </c>
      <c r="T198" s="27" t="s">
        <v>524</v>
      </c>
    </row>
    <row r="199" spans="19:20" x14ac:dyDescent="0.25">
      <c r="S199" s="27" t="s">
        <v>525</v>
      </c>
      <c r="T199" s="27" t="s">
        <v>526</v>
      </c>
    </row>
    <row r="200" spans="19:20" x14ac:dyDescent="0.25">
      <c r="S200" s="27" t="s">
        <v>527</v>
      </c>
      <c r="T200" s="27" t="s">
        <v>528</v>
      </c>
    </row>
    <row r="201" spans="19:20" x14ac:dyDescent="0.25">
      <c r="S201" s="27" t="s">
        <v>529</v>
      </c>
      <c r="T201" s="27" t="s">
        <v>530</v>
      </c>
    </row>
    <row r="202" spans="19:20" x14ac:dyDescent="0.25">
      <c r="S202" s="27" t="s">
        <v>531</v>
      </c>
      <c r="T202" s="27" t="s">
        <v>532</v>
      </c>
    </row>
    <row r="203" spans="19:20" x14ac:dyDescent="0.25">
      <c r="S203" s="27" t="s">
        <v>533</v>
      </c>
      <c r="T203" s="27" t="s">
        <v>534</v>
      </c>
    </row>
    <row r="204" spans="19:20" x14ac:dyDescent="0.25">
      <c r="S204" s="27" t="s">
        <v>535</v>
      </c>
      <c r="T204" s="27" t="s">
        <v>536</v>
      </c>
    </row>
    <row r="205" spans="19:20" x14ac:dyDescent="0.25">
      <c r="S205" s="27" t="s">
        <v>537</v>
      </c>
      <c r="T205" s="27" t="s">
        <v>538</v>
      </c>
    </row>
    <row r="206" spans="19:20" x14ac:dyDescent="0.25">
      <c r="S206" s="27" t="s">
        <v>539</v>
      </c>
      <c r="T206" s="27" t="s">
        <v>540</v>
      </c>
    </row>
    <row r="207" spans="19:20" x14ac:dyDescent="0.25">
      <c r="S207" s="27" t="s">
        <v>541</v>
      </c>
      <c r="T207" s="27" t="s">
        <v>542</v>
      </c>
    </row>
    <row r="208" spans="19:20" x14ac:dyDescent="0.25">
      <c r="S208" s="27" t="s">
        <v>543</v>
      </c>
      <c r="T208" s="27" t="s">
        <v>544</v>
      </c>
    </row>
    <row r="209" spans="19:20" x14ac:dyDescent="0.25">
      <c r="S209" s="27" t="s">
        <v>545</v>
      </c>
      <c r="T209" s="27" t="s">
        <v>546</v>
      </c>
    </row>
    <row r="210" spans="19:20" x14ac:dyDescent="0.25">
      <c r="S210" s="27" t="s">
        <v>547</v>
      </c>
      <c r="T210" s="27" t="s">
        <v>548</v>
      </c>
    </row>
    <row r="211" spans="19:20" x14ac:dyDescent="0.25">
      <c r="S211" s="27" t="s">
        <v>549</v>
      </c>
      <c r="T211" s="27" t="s">
        <v>550</v>
      </c>
    </row>
    <row r="212" spans="19:20" x14ac:dyDescent="0.25">
      <c r="S212" s="27" t="s">
        <v>551</v>
      </c>
      <c r="T212" s="27" t="s">
        <v>552</v>
      </c>
    </row>
    <row r="213" spans="19:20" x14ac:dyDescent="0.25">
      <c r="S213" s="27" t="s">
        <v>553</v>
      </c>
      <c r="T213" s="27" t="s">
        <v>554</v>
      </c>
    </row>
    <row r="214" spans="19:20" x14ac:dyDescent="0.25">
      <c r="S214" s="27" t="s">
        <v>555</v>
      </c>
      <c r="T214" s="27" t="s">
        <v>556</v>
      </c>
    </row>
    <row r="215" spans="19:20" x14ac:dyDescent="0.25">
      <c r="S215" s="27" t="s">
        <v>557</v>
      </c>
      <c r="T215" s="27" t="s">
        <v>558</v>
      </c>
    </row>
    <row r="216" spans="19:20" x14ac:dyDescent="0.25">
      <c r="S216" s="27" t="s">
        <v>559</v>
      </c>
      <c r="T216" s="27" t="s">
        <v>560</v>
      </c>
    </row>
    <row r="217" spans="19:20" x14ac:dyDescent="0.25">
      <c r="S217" s="27" t="s">
        <v>561</v>
      </c>
      <c r="T217" s="27" t="s">
        <v>562</v>
      </c>
    </row>
    <row r="218" spans="19:20" x14ac:dyDescent="0.25">
      <c r="S218" s="27" t="s">
        <v>563</v>
      </c>
      <c r="T218" s="27" t="s">
        <v>564</v>
      </c>
    </row>
    <row r="219" spans="19:20" x14ac:dyDescent="0.25">
      <c r="S219" s="27" t="s">
        <v>565</v>
      </c>
      <c r="T219" s="27" t="s">
        <v>566</v>
      </c>
    </row>
    <row r="220" spans="19:20" x14ac:dyDescent="0.25">
      <c r="S220" s="27" t="s">
        <v>567</v>
      </c>
      <c r="T220" s="27" t="s">
        <v>568</v>
      </c>
    </row>
    <row r="221" spans="19:20" x14ac:dyDescent="0.25">
      <c r="S221" s="27" t="s">
        <v>569</v>
      </c>
      <c r="T221" s="27" t="s">
        <v>570</v>
      </c>
    </row>
    <row r="222" spans="19:20" x14ac:dyDescent="0.25">
      <c r="S222" s="27" t="s">
        <v>571</v>
      </c>
      <c r="T222" s="27" t="s">
        <v>572</v>
      </c>
    </row>
    <row r="223" spans="19:20" x14ac:dyDescent="0.25">
      <c r="S223" s="27" t="s">
        <v>573</v>
      </c>
      <c r="T223" s="27" t="s">
        <v>574</v>
      </c>
    </row>
    <row r="224" spans="19:20" x14ac:dyDescent="0.25">
      <c r="S224" s="27" t="s">
        <v>575</v>
      </c>
      <c r="T224" s="27" t="s">
        <v>576</v>
      </c>
    </row>
    <row r="225" spans="19:20" x14ac:dyDescent="0.25">
      <c r="S225" s="27" t="s">
        <v>577</v>
      </c>
      <c r="T225" s="27" t="s">
        <v>578</v>
      </c>
    </row>
    <row r="226" spans="19:20" x14ac:dyDescent="0.25">
      <c r="S226" s="27" t="s">
        <v>579</v>
      </c>
      <c r="T226" s="27" t="s">
        <v>580</v>
      </c>
    </row>
    <row r="227" spans="19:20" x14ac:dyDescent="0.25">
      <c r="S227" s="27" t="s">
        <v>581</v>
      </c>
      <c r="T227" s="27" t="s">
        <v>582</v>
      </c>
    </row>
    <row r="228" spans="19:20" x14ac:dyDescent="0.25">
      <c r="S228" s="27" t="s">
        <v>583</v>
      </c>
      <c r="T228" s="27" t="s">
        <v>584</v>
      </c>
    </row>
    <row r="229" spans="19:20" x14ac:dyDescent="0.25">
      <c r="S229" s="27" t="s">
        <v>585</v>
      </c>
      <c r="T229" s="27" t="s">
        <v>586</v>
      </c>
    </row>
    <row r="230" spans="19:20" x14ac:dyDescent="0.25">
      <c r="S230" s="27" t="s">
        <v>587</v>
      </c>
      <c r="T230" s="27" t="s">
        <v>588</v>
      </c>
    </row>
    <row r="231" spans="19:20" x14ac:dyDescent="0.25">
      <c r="S231" s="27" t="s">
        <v>589</v>
      </c>
      <c r="T231" s="27" t="s">
        <v>590</v>
      </c>
    </row>
    <row r="232" spans="19:20" x14ac:dyDescent="0.25">
      <c r="S232" s="27" t="s">
        <v>591</v>
      </c>
      <c r="T232" s="27" t="s">
        <v>592</v>
      </c>
    </row>
    <row r="233" spans="19:20" x14ac:dyDescent="0.25">
      <c r="S233" s="27" t="s">
        <v>593</v>
      </c>
      <c r="T233" s="27" t="s">
        <v>594</v>
      </c>
    </row>
    <row r="234" spans="19:20" x14ac:dyDescent="0.25">
      <c r="S234" s="27" t="s">
        <v>595</v>
      </c>
      <c r="T234" s="27" t="s">
        <v>596</v>
      </c>
    </row>
    <row r="235" spans="19:20" x14ac:dyDescent="0.25">
      <c r="S235" s="27" t="s">
        <v>597</v>
      </c>
      <c r="T235" s="27" t="s">
        <v>598</v>
      </c>
    </row>
    <row r="236" spans="19:20" x14ac:dyDescent="0.25">
      <c r="S236" s="27" t="s">
        <v>599</v>
      </c>
      <c r="T236" s="27" t="s">
        <v>600</v>
      </c>
    </row>
    <row r="237" spans="19:20" x14ac:dyDescent="0.25">
      <c r="S237" s="27" t="s">
        <v>601</v>
      </c>
      <c r="T237" s="27" t="s">
        <v>602</v>
      </c>
    </row>
    <row r="238" spans="19:20" x14ac:dyDescent="0.25">
      <c r="S238" s="27" t="s">
        <v>603</v>
      </c>
      <c r="T238" s="27" t="s">
        <v>604</v>
      </c>
    </row>
    <row r="239" spans="19:20" x14ac:dyDescent="0.25">
      <c r="S239" s="27" t="s">
        <v>605</v>
      </c>
      <c r="T239" s="27" t="s">
        <v>606</v>
      </c>
    </row>
    <row r="240" spans="19:20" x14ac:dyDescent="0.25">
      <c r="S240" s="27" t="s">
        <v>607</v>
      </c>
      <c r="T240" s="27" t="s">
        <v>608</v>
      </c>
    </row>
    <row r="241" spans="19:20" x14ac:dyDescent="0.25">
      <c r="S241" s="27" t="s">
        <v>609</v>
      </c>
      <c r="T241" s="27" t="s">
        <v>610</v>
      </c>
    </row>
    <row r="242" spans="19:20" x14ac:dyDescent="0.25">
      <c r="S242" s="27" t="s">
        <v>611</v>
      </c>
      <c r="T242" s="27" t="s">
        <v>612</v>
      </c>
    </row>
    <row r="243" spans="19:20" x14ac:dyDescent="0.25">
      <c r="S243" s="27" t="s">
        <v>613</v>
      </c>
      <c r="T243" s="27" t="s">
        <v>614</v>
      </c>
    </row>
    <row r="244" spans="19:20" x14ac:dyDescent="0.25">
      <c r="S244" s="27" t="s">
        <v>615</v>
      </c>
      <c r="T244" s="27" t="s">
        <v>616</v>
      </c>
    </row>
    <row r="245" spans="19:20" x14ac:dyDescent="0.25">
      <c r="S245" s="27" t="s">
        <v>617</v>
      </c>
      <c r="T245" s="27" t="s">
        <v>618</v>
      </c>
    </row>
    <row r="246" spans="19:20" x14ac:dyDescent="0.25">
      <c r="S246" s="27" t="s">
        <v>619</v>
      </c>
      <c r="T246" s="27" t="s">
        <v>620</v>
      </c>
    </row>
    <row r="247" spans="19:20" x14ac:dyDescent="0.25">
      <c r="S247" s="27" t="s">
        <v>621</v>
      </c>
      <c r="T247" s="27" t="s">
        <v>622</v>
      </c>
    </row>
    <row r="248" spans="19:20" x14ac:dyDescent="0.25">
      <c r="S248" s="27" t="s">
        <v>623</v>
      </c>
      <c r="T248" s="27" t="s">
        <v>624</v>
      </c>
    </row>
    <row r="249" spans="19:20" x14ac:dyDescent="0.25">
      <c r="S249" s="27" t="s">
        <v>625</v>
      </c>
      <c r="T249" s="27" t="s">
        <v>626</v>
      </c>
    </row>
    <row r="250" spans="19:20" x14ac:dyDescent="0.25">
      <c r="S250" s="27" t="s">
        <v>627</v>
      </c>
      <c r="T250" s="27" t="s">
        <v>628</v>
      </c>
    </row>
    <row r="251" spans="19:20" x14ac:dyDescent="0.25">
      <c r="S251" s="27" t="s">
        <v>629</v>
      </c>
      <c r="T251" s="27" t="s">
        <v>630</v>
      </c>
    </row>
    <row r="252" spans="19:20" x14ac:dyDescent="0.25">
      <c r="S252" s="27" t="s">
        <v>631</v>
      </c>
      <c r="T252" s="27" t="s">
        <v>632</v>
      </c>
    </row>
    <row r="253" spans="19:20" x14ac:dyDescent="0.25">
      <c r="S253" s="27" t="s">
        <v>633</v>
      </c>
      <c r="T253" s="27" t="s">
        <v>634</v>
      </c>
    </row>
    <row r="254" spans="19:20" x14ac:dyDescent="0.25">
      <c r="S254" s="27" t="s">
        <v>635</v>
      </c>
      <c r="T254" s="27" t="s">
        <v>636</v>
      </c>
    </row>
    <row r="255" spans="19:20" x14ac:dyDescent="0.25">
      <c r="S255" s="27" t="s">
        <v>637</v>
      </c>
      <c r="T255" s="27" t="s">
        <v>638</v>
      </c>
    </row>
    <row r="256" spans="19:20" x14ac:dyDescent="0.25">
      <c r="S256" s="27" t="s">
        <v>639</v>
      </c>
      <c r="T256" s="27" t="s">
        <v>640</v>
      </c>
    </row>
    <row r="257" spans="19:20" x14ac:dyDescent="0.25">
      <c r="S257" s="27" t="s">
        <v>641</v>
      </c>
      <c r="T257" s="27" t="s">
        <v>642</v>
      </c>
    </row>
    <row r="258" spans="19:20" x14ac:dyDescent="0.25">
      <c r="S258" s="27" t="s">
        <v>643</v>
      </c>
      <c r="T258" s="27" t="s">
        <v>644</v>
      </c>
    </row>
    <row r="259" spans="19:20" x14ac:dyDescent="0.25">
      <c r="S259" s="27" t="s">
        <v>645</v>
      </c>
      <c r="T259" s="27" t="s">
        <v>646</v>
      </c>
    </row>
    <row r="260" spans="19:20" x14ac:dyDescent="0.25">
      <c r="S260" s="27" t="s">
        <v>647</v>
      </c>
      <c r="T260" s="27" t="s">
        <v>648</v>
      </c>
    </row>
    <row r="261" spans="19:20" x14ac:dyDescent="0.25">
      <c r="S261" s="27" t="s">
        <v>649</v>
      </c>
      <c r="T261" s="27" t="s">
        <v>650</v>
      </c>
    </row>
    <row r="262" spans="19:20" x14ac:dyDescent="0.25">
      <c r="S262" s="27" t="s">
        <v>651</v>
      </c>
      <c r="T262" s="27" t="s">
        <v>652</v>
      </c>
    </row>
    <row r="263" spans="19:20" x14ac:dyDescent="0.25">
      <c r="S263" s="27" t="s">
        <v>653</v>
      </c>
      <c r="T263" s="27" t="s">
        <v>654</v>
      </c>
    </row>
    <row r="264" spans="19:20" x14ac:dyDescent="0.25">
      <c r="S264" s="27" t="s">
        <v>655</v>
      </c>
      <c r="T264" s="27" t="s">
        <v>656</v>
      </c>
    </row>
    <row r="265" spans="19:20" x14ac:dyDescent="0.25">
      <c r="S265" s="27" t="s">
        <v>657</v>
      </c>
      <c r="T265" s="27" t="s">
        <v>658</v>
      </c>
    </row>
    <row r="266" spans="19:20" x14ac:dyDescent="0.25">
      <c r="S266" s="27" t="s">
        <v>659</v>
      </c>
      <c r="T266" s="27" t="s">
        <v>660</v>
      </c>
    </row>
    <row r="267" spans="19:20" x14ac:dyDescent="0.25">
      <c r="S267" s="27" t="s">
        <v>661</v>
      </c>
      <c r="T267" s="27" t="s">
        <v>662</v>
      </c>
    </row>
    <row r="268" spans="19:20" x14ac:dyDescent="0.25">
      <c r="S268" s="27" t="s">
        <v>663</v>
      </c>
      <c r="T268" s="27" t="s">
        <v>664</v>
      </c>
    </row>
    <row r="269" spans="19:20" x14ac:dyDescent="0.25">
      <c r="S269" s="27" t="s">
        <v>665</v>
      </c>
      <c r="T269" s="27" t="s">
        <v>666</v>
      </c>
    </row>
    <row r="270" spans="19:20" x14ac:dyDescent="0.25">
      <c r="S270" s="27" t="s">
        <v>667</v>
      </c>
      <c r="T270" s="27" t="s">
        <v>668</v>
      </c>
    </row>
    <row r="271" spans="19:20" x14ac:dyDescent="0.25">
      <c r="S271" s="27" t="s">
        <v>669</v>
      </c>
      <c r="T271" s="27" t="s">
        <v>670</v>
      </c>
    </row>
    <row r="272" spans="19:20" x14ac:dyDescent="0.25">
      <c r="S272" s="27" t="s">
        <v>671</v>
      </c>
      <c r="T272" s="27" t="s">
        <v>672</v>
      </c>
    </row>
    <row r="273" spans="19:20" x14ac:dyDescent="0.25">
      <c r="S273" s="27" t="s">
        <v>673</v>
      </c>
      <c r="T273" s="27" t="s">
        <v>674</v>
      </c>
    </row>
    <row r="274" spans="19:20" x14ac:dyDescent="0.25">
      <c r="S274" s="27" t="s">
        <v>675</v>
      </c>
      <c r="T274" s="27" t="s">
        <v>676</v>
      </c>
    </row>
    <row r="275" spans="19:20" x14ac:dyDescent="0.25">
      <c r="S275" s="27" t="s">
        <v>677</v>
      </c>
      <c r="T275" s="27" t="s">
        <v>678</v>
      </c>
    </row>
    <row r="276" spans="19:20" x14ac:dyDescent="0.25">
      <c r="S276" s="27" t="s">
        <v>679</v>
      </c>
      <c r="T276" s="27" t="s">
        <v>680</v>
      </c>
    </row>
    <row r="277" spans="19:20" x14ac:dyDescent="0.25">
      <c r="S277" s="27" t="s">
        <v>681</v>
      </c>
      <c r="T277" s="27" t="s">
        <v>682</v>
      </c>
    </row>
    <row r="278" spans="19:20" x14ac:dyDescent="0.25">
      <c r="S278" s="36" t="s">
        <v>786</v>
      </c>
      <c r="T278" s="27" t="s">
        <v>345</v>
      </c>
    </row>
    <row r="279" spans="19:20" x14ac:dyDescent="0.25">
      <c r="S279" s="27" t="s">
        <v>683</v>
      </c>
      <c r="T279" s="27" t="s">
        <v>684</v>
      </c>
    </row>
    <row r="280" spans="19:20" x14ac:dyDescent="0.25">
      <c r="S280" s="27" t="s">
        <v>685</v>
      </c>
      <c r="T280" s="27" t="s">
        <v>686</v>
      </c>
    </row>
    <row r="281" spans="19:20" x14ac:dyDescent="0.25">
      <c r="S281" s="27" t="s">
        <v>687</v>
      </c>
      <c r="T281" s="27" t="s">
        <v>688</v>
      </c>
    </row>
    <row r="282" spans="19:20" x14ac:dyDescent="0.25">
      <c r="S282" s="27" t="s">
        <v>689</v>
      </c>
      <c r="T282" s="27" t="s">
        <v>690</v>
      </c>
    </row>
    <row r="283" spans="19:20" x14ac:dyDescent="0.25">
      <c r="S283" s="27" t="s">
        <v>691</v>
      </c>
      <c r="T283" s="27" t="s">
        <v>692</v>
      </c>
    </row>
    <row r="284" spans="19:20" x14ac:dyDescent="0.25">
      <c r="S284" s="27" t="s">
        <v>693</v>
      </c>
      <c r="T284" s="27" t="s">
        <v>694</v>
      </c>
    </row>
    <row r="285" spans="19:20" x14ac:dyDescent="0.25">
      <c r="S285" s="27" t="s">
        <v>695</v>
      </c>
      <c r="T285" s="27" t="s">
        <v>696</v>
      </c>
    </row>
    <row r="286" spans="19:20" x14ac:dyDescent="0.25">
      <c r="S286" s="27" t="s">
        <v>697</v>
      </c>
      <c r="T286" s="27" t="s">
        <v>698</v>
      </c>
    </row>
    <row r="287" spans="19:20" x14ac:dyDescent="0.25">
      <c r="S287" s="27" t="s">
        <v>699</v>
      </c>
      <c r="T287" s="27" t="s">
        <v>700</v>
      </c>
    </row>
    <row r="288" spans="19:20" x14ac:dyDescent="0.25">
      <c r="S288" s="27" t="s">
        <v>701</v>
      </c>
      <c r="T288" s="27" t="s">
        <v>702</v>
      </c>
    </row>
    <row r="289" spans="19:20" x14ac:dyDescent="0.25">
      <c r="S289" s="27" t="s">
        <v>703</v>
      </c>
      <c r="T289" s="27" t="s">
        <v>704</v>
      </c>
    </row>
    <row r="290" spans="19:20" x14ac:dyDescent="0.25">
      <c r="S290" s="27" t="s">
        <v>705</v>
      </c>
      <c r="T290" s="27" t="s">
        <v>706</v>
      </c>
    </row>
    <row r="291" spans="19:20" x14ac:dyDescent="0.25">
      <c r="S291" s="27" t="s">
        <v>707</v>
      </c>
      <c r="T291" s="27" t="s">
        <v>708</v>
      </c>
    </row>
    <row r="292" spans="19:20" x14ac:dyDescent="0.25">
      <c r="S292" s="27" t="s">
        <v>709</v>
      </c>
      <c r="T292" s="27" t="s">
        <v>710</v>
      </c>
    </row>
    <row r="293" spans="19:20" x14ac:dyDescent="0.25">
      <c r="S293" s="27" t="s">
        <v>711</v>
      </c>
      <c r="T293" s="27" t="s">
        <v>712</v>
      </c>
    </row>
    <row r="294" spans="19:20" x14ac:dyDescent="0.25">
      <c r="S294" s="27" t="s">
        <v>713</v>
      </c>
      <c r="T294" s="27" t="s">
        <v>714</v>
      </c>
    </row>
    <row r="295" spans="19:20" x14ac:dyDescent="0.25">
      <c r="S295" s="27" t="s">
        <v>715</v>
      </c>
      <c r="T295" s="27" t="s">
        <v>716</v>
      </c>
    </row>
    <row r="296" spans="19:20" x14ac:dyDescent="0.25">
      <c r="S296" s="27" t="s">
        <v>717</v>
      </c>
      <c r="T296" s="27" t="s">
        <v>718</v>
      </c>
    </row>
    <row r="297" spans="19:20" x14ac:dyDescent="0.25">
      <c r="S297" s="27" t="s">
        <v>719</v>
      </c>
      <c r="T297" s="27" t="s">
        <v>720</v>
      </c>
    </row>
    <row r="298" spans="19:20" x14ac:dyDescent="0.25">
      <c r="S298" s="27" t="s">
        <v>721</v>
      </c>
      <c r="T298" s="27" t="s">
        <v>722</v>
      </c>
    </row>
    <row r="299" spans="19:20" x14ac:dyDescent="0.25">
      <c r="S299" s="27" t="s">
        <v>723</v>
      </c>
      <c r="T299" s="27" t="s">
        <v>724</v>
      </c>
    </row>
    <row r="300" spans="19:20" x14ac:dyDescent="0.25">
      <c r="S300" s="27" t="s">
        <v>725</v>
      </c>
      <c r="T300" s="27" t="s">
        <v>726</v>
      </c>
    </row>
    <row r="301" spans="19:20" x14ac:dyDescent="0.25">
      <c r="S301" s="27" t="s">
        <v>727</v>
      </c>
      <c r="T301" s="27" t="s">
        <v>728</v>
      </c>
    </row>
    <row r="302" spans="19:20" x14ac:dyDescent="0.25">
      <c r="S302" s="27" t="s">
        <v>729</v>
      </c>
      <c r="T302" s="27" t="s">
        <v>730</v>
      </c>
    </row>
    <row r="303" spans="19:20" x14ac:dyDescent="0.25">
      <c r="S303" s="27" t="s">
        <v>731</v>
      </c>
      <c r="T303" s="27" t="s">
        <v>732</v>
      </c>
    </row>
    <row r="304" spans="19:20" x14ac:dyDescent="0.25">
      <c r="S304" s="27" t="s">
        <v>733</v>
      </c>
      <c r="T304" s="27" t="s">
        <v>734</v>
      </c>
    </row>
    <row r="305" spans="19:20" x14ac:dyDescent="0.25">
      <c r="S305" s="27" t="s">
        <v>735</v>
      </c>
      <c r="T305" s="27" t="s">
        <v>736</v>
      </c>
    </row>
    <row r="306" spans="19:20" x14ac:dyDescent="0.25">
      <c r="S306" s="27" t="s">
        <v>737</v>
      </c>
      <c r="T306" s="27" t="s">
        <v>738</v>
      </c>
    </row>
    <row r="307" spans="19:20" x14ac:dyDescent="0.25">
      <c r="S307" s="27" t="s">
        <v>739</v>
      </c>
      <c r="T307" s="27" t="s">
        <v>740</v>
      </c>
    </row>
    <row r="308" spans="19:20" x14ac:dyDescent="0.25">
      <c r="S308" s="27" t="s">
        <v>741</v>
      </c>
      <c r="T308" s="27" t="s">
        <v>742</v>
      </c>
    </row>
    <row r="309" spans="19:20" x14ac:dyDescent="0.25">
      <c r="S309" s="27" t="s">
        <v>743</v>
      </c>
      <c r="T309" s="27" t="s">
        <v>744</v>
      </c>
    </row>
    <row r="310" spans="19:20" x14ac:dyDescent="0.25">
      <c r="S310" s="27" t="s">
        <v>745</v>
      </c>
      <c r="T310" s="27" t="s">
        <v>746</v>
      </c>
    </row>
    <row r="311" spans="19:20" x14ac:dyDescent="0.25">
      <c r="S311" s="27" t="s">
        <v>747</v>
      </c>
      <c r="T311" s="27" t="s">
        <v>748</v>
      </c>
    </row>
    <row r="312" spans="19:20" x14ac:dyDescent="0.25">
      <c r="S312" s="27" t="s">
        <v>749</v>
      </c>
      <c r="T312" s="27" t="s">
        <v>750</v>
      </c>
    </row>
    <row r="313" spans="19:20" x14ac:dyDescent="0.25">
      <c r="S313" s="27" t="s">
        <v>751</v>
      </c>
      <c r="T313" s="27" t="s">
        <v>752</v>
      </c>
    </row>
    <row r="314" spans="19:20" x14ac:dyDescent="0.25">
      <c r="S314" s="27" t="s">
        <v>753</v>
      </c>
      <c r="T314" s="27" t="s">
        <v>754</v>
      </c>
    </row>
    <row r="315" spans="19:20" x14ac:dyDescent="0.25">
      <c r="S315" s="27" t="s">
        <v>755</v>
      </c>
      <c r="T315" s="27" t="s">
        <v>756</v>
      </c>
    </row>
    <row r="316" spans="19:20" x14ac:dyDescent="0.25">
      <c r="S316" s="27" t="s">
        <v>757</v>
      </c>
      <c r="T316" s="27" t="s">
        <v>758</v>
      </c>
    </row>
    <row r="317" spans="19:20" x14ac:dyDescent="0.25">
      <c r="S317" s="27" t="s">
        <v>759</v>
      </c>
      <c r="T317" s="27" t="s">
        <v>760</v>
      </c>
    </row>
    <row r="318" spans="19:20" x14ac:dyDescent="0.25">
      <c r="S318" s="27" t="s">
        <v>761</v>
      </c>
      <c r="T318" s="27" t="s">
        <v>762</v>
      </c>
    </row>
    <row r="319" spans="19:20" x14ac:dyDescent="0.25">
      <c r="S319" s="27" t="s">
        <v>763</v>
      </c>
      <c r="T319" s="27" t="s">
        <v>764</v>
      </c>
    </row>
    <row r="320" spans="19:20" x14ac:dyDescent="0.25">
      <c r="S320" s="27" t="s">
        <v>765</v>
      </c>
      <c r="T320" s="27" t="s">
        <v>766</v>
      </c>
    </row>
    <row r="321" spans="19:20" x14ac:dyDescent="0.25">
      <c r="S321" s="36" t="s">
        <v>773</v>
      </c>
      <c r="T321" s="27" t="s">
        <v>787</v>
      </c>
    </row>
    <row r="322" spans="19:20" x14ac:dyDescent="0.25">
      <c r="S322" s="36" t="s">
        <v>774</v>
      </c>
      <c r="T322" s="27" t="s">
        <v>775</v>
      </c>
    </row>
    <row r="323" spans="19:20" x14ac:dyDescent="0.25">
      <c r="S323" s="36" t="s">
        <v>777</v>
      </c>
      <c r="T323" s="27" t="s">
        <v>788</v>
      </c>
    </row>
    <row r="324" spans="19:20" x14ac:dyDescent="0.25">
      <c r="S324" s="27"/>
      <c r="T324" s="27"/>
    </row>
    <row r="325" spans="19:20" x14ac:dyDescent="0.25">
      <c r="S325" s="27"/>
      <c r="T325" s="27"/>
    </row>
    <row r="326" spans="19:20" x14ac:dyDescent="0.25">
      <c r="S326" s="27"/>
      <c r="T326" s="27"/>
    </row>
    <row r="327" spans="19:20" x14ac:dyDescent="0.25">
      <c r="S327" s="27"/>
      <c r="T327" s="27"/>
    </row>
    <row r="328" spans="19:20" x14ac:dyDescent="0.25">
      <c r="S328" s="27"/>
      <c r="T328" s="27"/>
    </row>
    <row r="329" spans="19:20" x14ac:dyDescent="0.25">
      <c r="S329" s="27"/>
      <c r="T329" s="27"/>
    </row>
    <row r="330" spans="19:20" x14ac:dyDescent="0.25">
      <c r="S330" s="27"/>
      <c r="T330" s="27"/>
    </row>
    <row r="331" spans="19:20" x14ac:dyDescent="0.25">
      <c r="S331" s="27"/>
      <c r="T331" s="27"/>
    </row>
    <row r="332" spans="19:20" x14ac:dyDescent="0.25">
      <c r="S332" s="27"/>
      <c r="T332" s="27"/>
    </row>
    <row r="333" spans="19:20" x14ac:dyDescent="0.25">
      <c r="S333" s="27"/>
      <c r="T333" s="27"/>
    </row>
    <row r="334" spans="19:20" x14ac:dyDescent="0.25">
      <c r="S334" s="27"/>
      <c r="T334" s="27"/>
    </row>
    <row r="335" spans="19:20" x14ac:dyDescent="0.25">
      <c r="S335" s="27"/>
      <c r="T335" s="27"/>
    </row>
    <row r="336" spans="19:20" x14ac:dyDescent="0.25">
      <c r="S336" s="27"/>
      <c r="T336" s="27"/>
    </row>
    <row r="337" spans="19:20" x14ac:dyDescent="0.25">
      <c r="S337" s="27"/>
      <c r="T337" s="27"/>
    </row>
    <row r="338" spans="19:20" x14ac:dyDescent="0.25">
      <c r="S338" s="27"/>
      <c r="T338" s="27"/>
    </row>
    <row r="339" spans="19:20" x14ac:dyDescent="0.25">
      <c r="S339" s="27"/>
      <c r="T339" s="27"/>
    </row>
    <row r="340" spans="19:20" x14ac:dyDescent="0.25">
      <c r="S340" s="27"/>
      <c r="T340" s="27"/>
    </row>
    <row r="341" spans="19:20" x14ac:dyDescent="0.25">
      <c r="S341" s="27"/>
      <c r="T341" s="27"/>
    </row>
    <row r="342" spans="19:20" x14ac:dyDescent="0.25">
      <c r="S342" s="27"/>
      <c r="T342" s="27"/>
    </row>
    <row r="343" spans="19:20" x14ac:dyDescent="0.25">
      <c r="S343" s="27"/>
      <c r="T343" s="27"/>
    </row>
    <row r="344" spans="19:20" x14ac:dyDescent="0.25">
      <c r="S344" s="27"/>
      <c r="T344" s="27"/>
    </row>
    <row r="345" spans="19:20" x14ac:dyDescent="0.25">
      <c r="S345" s="27"/>
      <c r="T345" s="27"/>
    </row>
    <row r="346" spans="19:20" x14ac:dyDescent="0.25">
      <c r="S346" s="27"/>
      <c r="T346" s="27"/>
    </row>
    <row r="347" spans="19:20" x14ac:dyDescent="0.25">
      <c r="S347" s="27"/>
      <c r="T347" s="27"/>
    </row>
    <row r="348" spans="19:20" x14ac:dyDescent="0.25">
      <c r="S348" s="27"/>
      <c r="T348" s="27"/>
    </row>
    <row r="349" spans="19:20" x14ac:dyDescent="0.25">
      <c r="S349" s="27"/>
      <c r="T349" s="27"/>
    </row>
    <row r="350" spans="19:20" x14ac:dyDescent="0.25">
      <c r="S350" s="27"/>
      <c r="T350" s="27"/>
    </row>
    <row r="351" spans="19:20" x14ac:dyDescent="0.25">
      <c r="S351" s="27"/>
      <c r="T351" s="27"/>
    </row>
    <row r="352" spans="19:20" x14ac:dyDescent="0.25">
      <c r="S352" s="27"/>
      <c r="T352" s="27"/>
    </row>
    <row r="353" spans="19:20" x14ac:dyDescent="0.25">
      <c r="S353" s="27"/>
      <c r="T353" s="27"/>
    </row>
    <row r="354" spans="19:20" x14ac:dyDescent="0.25">
      <c r="S354" s="27"/>
      <c r="T354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2024-12-13T16:11:45Z</cp:lastPrinted>
  <dcterms:created xsi:type="dcterms:W3CDTF">2015-08-11T20:07:31Z</dcterms:created>
  <dcterms:modified xsi:type="dcterms:W3CDTF">2024-12-13T16:12:29Z</dcterms:modified>
</cp:coreProperties>
</file>