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EstadoDeudaPublica" sheetId="4" r:id="rId1"/>
    <sheet name="Data" sheetId="2" r:id="rId2"/>
  </sheets>
  <definedNames>
    <definedName name="_xlnm.Print_Area" localSheetId="0">EstadoDeudaPublica!$A$1:$O$67</definedName>
  </definedNames>
  <calcPr calcId="162913"/>
</workbook>
</file>

<file path=xl/calcChain.xml><?xml version="1.0" encoding="utf-8"?>
<calcChain xmlns="http://schemas.openxmlformats.org/spreadsheetml/2006/main">
  <c r="O17" i="4" l="1"/>
  <c r="K17" i="4"/>
  <c r="H17" i="4"/>
  <c r="A2" i="2" l="1"/>
  <c r="U59" i="2" l="1"/>
  <c r="U58" i="2"/>
  <c r="U57" i="2"/>
  <c r="U56" i="2"/>
  <c r="U55" i="2"/>
  <c r="U54" i="2"/>
  <c r="U53" i="2"/>
  <c r="U52" i="2"/>
  <c r="U51" i="2"/>
  <c r="U50" i="2"/>
  <c r="U49" i="2"/>
  <c r="U48" i="2"/>
  <c r="U47" i="2"/>
  <c r="U46" i="2"/>
  <c r="U45" i="2"/>
  <c r="U44" i="2"/>
  <c r="U43" i="2"/>
  <c r="U42" i="2"/>
  <c r="U41" i="2"/>
  <c r="U40" i="2"/>
  <c r="U39" i="2"/>
  <c r="U38" i="2"/>
  <c r="U37" i="2"/>
  <c r="U36" i="2"/>
  <c r="U35" i="2"/>
  <c r="U34" i="2"/>
  <c r="U33" i="2"/>
  <c r="U32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  <c r="U7" i="2"/>
  <c r="U6" i="2"/>
  <c r="U5" i="2"/>
  <c r="U4" i="2"/>
  <c r="U3" i="2"/>
  <c r="U2" i="2"/>
  <c r="V59" i="2"/>
  <c r="V58" i="2"/>
  <c r="V57" i="2"/>
  <c r="V56" i="2"/>
  <c r="V55" i="2"/>
  <c r="V54" i="2"/>
  <c r="V53" i="2"/>
  <c r="V52" i="2"/>
  <c r="V51" i="2"/>
  <c r="V50" i="2"/>
  <c r="V49" i="2"/>
  <c r="V48" i="2"/>
  <c r="V47" i="2"/>
  <c r="V46" i="2"/>
  <c r="V45" i="2"/>
  <c r="V44" i="2"/>
  <c r="V43" i="2"/>
  <c r="V42" i="2"/>
  <c r="V41" i="2"/>
  <c r="V40" i="2"/>
  <c r="V39" i="2"/>
  <c r="V38" i="2"/>
  <c r="V37" i="2"/>
  <c r="V36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V5" i="2"/>
  <c r="V4" i="2"/>
  <c r="V3" i="2"/>
  <c r="V2" i="2"/>
  <c r="W59" i="2"/>
  <c r="W58" i="2"/>
  <c r="W57" i="2"/>
  <c r="W56" i="2"/>
  <c r="W55" i="2"/>
  <c r="W54" i="2"/>
  <c r="W53" i="2"/>
  <c r="W52" i="2"/>
  <c r="W51" i="2"/>
  <c r="W50" i="2"/>
  <c r="W49" i="2"/>
  <c r="W48" i="2"/>
  <c r="W47" i="2"/>
  <c r="W46" i="2"/>
  <c r="W45" i="2"/>
  <c r="W44" i="2"/>
  <c r="W43" i="2"/>
  <c r="W42" i="2"/>
  <c r="W41" i="2"/>
  <c r="W40" i="2"/>
  <c r="W39" i="2"/>
  <c r="W38" i="2"/>
  <c r="W37" i="2"/>
  <c r="W36" i="2"/>
  <c r="W35" i="2"/>
  <c r="W34" i="2"/>
  <c r="W33" i="2"/>
  <c r="W32" i="2"/>
  <c r="W31" i="2"/>
  <c r="W30" i="2"/>
  <c r="W29" i="2"/>
  <c r="W28" i="2"/>
  <c r="W27" i="2"/>
  <c r="W26" i="2"/>
  <c r="W25" i="2"/>
  <c r="W24" i="2"/>
  <c r="W23" i="2"/>
  <c r="W22" i="2"/>
  <c r="W21" i="2"/>
  <c r="W20" i="2"/>
  <c r="W19" i="2"/>
  <c r="W18" i="2"/>
  <c r="W17" i="2"/>
  <c r="W16" i="2"/>
  <c r="W15" i="2"/>
  <c r="W14" i="2"/>
  <c r="W13" i="2"/>
  <c r="W12" i="2"/>
  <c r="W11" i="2"/>
  <c r="W10" i="2"/>
  <c r="W9" i="2"/>
  <c r="W8" i="2"/>
  <c r="W7" i="2"/>
  <c r="W6" i="2"/>
  <c r="W5" i="2"/>
  <c r="W4" i="2"/>
  <c r="W3" i="2"/>
  <c r="W2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I2" i="2"/>
  <c r="J2" i="2"/>
  <c r="K2" i="2"/>
  <c r="L2" i="2"/>
  <c r="M2" i="2"/>
  <c r="N2" i="2"/>
  <c r="O2" i="2"/>
  <c r="P2" i="2"/>
  <c r="Q2" i="2"/>
  <c r="R2" i="2"/>
  <c r="S2" i="2"/>
  <c r="T2" i="2"/>
  <c r="H2" i="2"/>
  <c r="G2" i="2"/>
  <c r="F3" i="2"/>
  <c r="F2" i="2"/>
  <c r="B58" i="2" l="1"/>
  <c r="B59" i="2"/>
  <c r="B56" i="2"/>
  <c r="B57" i="2"/>
  <c r="B54" i="2"/>
  <c r="B55" i="2"/>
  <c r="B52" i="2"/>
  <c r="B53" i="2"/>
  <c r="B50" i="2"/>
  <c r="B51" i="2"/>
  <c r="B48" i="2"/>
  <c r="B49" i="2"/>
  <c r="B47" i="2"/>
  <c r="B45" i="2"/>
  <c r="B46" i="2"/>
  <c r="B43" i="2"/>
  <c r="B44" i="2"/>
  <c r="B41" i="2"/>
  <c r="B42" i="2"/>
  <c r="B39" i="2"/>
  <c r="B40" i="2"/>
  <c r="B37" i="2"/>
  <c r="B38" i="2"/>
  <c r="B35" i="2"/>
  <c r="B36" i="2"/>
  <c r="B33" i="2"/>
  <c r="B34" i="2"/>
  <c r="B31" i="2"/>
  <c r="B32" i="2"/>
  <c r="C58" i="2"/>
  <c r="C59" i="2"/>
  <c r="C56" i="2"/>
  <c r="C57" i="2"/>
  <c r="C54" i="2"/>
  <c r="C55" i="2"/>
  <c r="C52" i="2"/>
  <c r="C53" i="2"/>
  <c r="C50" i="2"/>
  <c r="C51" i="2"/>
  <c r="C48" i="2"/>
  <c r="C49" i="2"/>
  <c r="C46" i="2"/>
  <c r="C47" i="2"/>
  <c r="C44" i="2"/>
  <c r="C45" i="2"/>
  <c r="C42" i="2"/>
  <c r="C43" i="2"/>
  <c r="C40" i="2"/>
  <c r="C41" i="2"/>
  <c r="C38" i="2"/>
  <c r="C39" i="2"/>
  <c r="C36" i="2"/>
  <c r="C37" i="2"/>
  <c r="C34" i="2"/>
  <c r="C35" i="2"/>
  <c r="C32" i="2"/>
  <c r="C33" i="2"/>
  <c r="D59" i="2"/>
  <c r="C31" i="2"/>
  <c r="D57" i="2"/>
  <c r="D58" i="2"/>
  <c r="D55" i="2"/>
  <c r="D56" i="2"/>
  <c r="D53" i="2"/>
  <c r="D54" i="2"/>
  <c r="D51" i="2"/>
  <c r="D52" i="2"/>
  <c r="D49" i="2"/>
  <c r="D50" i="2"/>
  <c r="D47" i="2"/>
  <c r="D48" i="2"/>
  <c r="D45" i="2"/>
  <c r="D46" i="2"/>
  <c r="D43" i="2"/>
  <c r="D44" i="2"/>
  <c r="D41" i="2"/>
  <c r="D42" i="2"/>
  <c r="D39" i="2"/>
  <c r="D40" i="2"/>
  <c r="D37" i="2"/>
  <c r="D38" i="2"/>
  <c r="D35" i="2"/>
  <c r="D36" i="2"/>
  <c r="D33" i="2"/>
  <c r="D34" i="2"/>
  <c r="D31" i="2"/>
  <c r="D32" i="2"/>
  <c r="D29" i="2"/>
  <c r="D30" i="2"/>
  <c r="D27" i="2"/>
  <c r="D28" i="2"/>
  <c r="D25" i="2"/>
  <c r="D26" i="2"/>
  <c r="D23" i="2"/>
  <c r="D24" i="2"/>
  <c r="D21" i="2"/>
  <c r="D22" i="2"/>
  <c r="D19" i="2"/>
  <c r="D20" i="2"/>
  <c r="D17" i="2"/>
  <c r="D18" i="2"/>
  <c r="D15" i="2"/>
  <c r="D16" i="2"/>
  <c r="D13" i="2"/>
  <c r="D14" i="2"/>
  <c r="D11" i="2"/>
  <c r="D12" i="2"/>
  <c r="D9" i="2"/>
  <c r="D10" i="2"/>
  <c r="D7" i="2"/>
  <c r="D8" i="2"/>
  <c r="D5" i="2"/>
  <c r="D6" i="2"/>
  <c r="D3" i="2"/>
  <c r="D4" i="2"/>
  <c r="D2" i="2"/>
  <c r="C29" i="2"/>
  <c r="C30" i="2"/>
  <c r="C27" i="2"/>
  <c r="C28" i="2"/>
  <c r="C25" i="2"/>
  <c r="C26" i="2"/>
  <c r="C23" i="2"/>
  <c r="C24" i="2"/>
  <c r="C21" i="2"/>
  <c r="C22" i="2"/>
  <c r="C19" i="2"/>
  <c r="C20" i="2"/>
  <c r="C17" i="2"/>
  <c r="C18" i="2"/>
  <c r="C15" i="2"/>
  <c r="C16" i="2"/>
  <c r="C13" i="2"/>
  <c r="C14" i="2"/>
  <c r="C11" i="2"/>
  <c r="C12" i="2"/>
  <c r="C9" i="2"/>
  <c r="C10" i="2"/>
  <c r="C7" i="2"/>
  <c r="C8" i="2"/>
  <c r="C5" i="2"/>
  <c r="C6" i="2"/>
  <c r="C3" i="2"/>
  <c r="C4" i="2"/>
  <c r="C2" i="2"/>
  <c r="B29" i="2"/>
  <c r="B30" i="2"/>
  <c r="B27" i="2"/>
  <c r="B28" i="2"/>
  <c r="B25" i="2"/>
  <c r="B26" i="2"/>
  <c r="B23" i="2"/>
  <c r="B24" i="2"/>
  <c r="B21" i="2"/>
  <c r="B22" i="2"/>
  <c r="B19" i="2"/>
  <c r="B20" i="2"/>
  <c r="B17" i="2"/>
  <c r="B18" i="2"/>
  <c r="B15" i="2"/>
  <c r="B16" i="2"/>
  <c r="B13" i="2"/>
  <c r="B14" i="2"/>
  <c r="B11" i="2"/>
  <c r="B12" i="2"/>
  <c r="B9" i="2"/>
  <c r="B10" i="2"/>
  <c r="B7" i="2"/>
  <c r="B8" i="2"/>
  <c r="B6" i="2"/>
  <c r="B4" i="2"/>
  <c r="B5" i="2"/>
  <c r="B2" i="2"/>
  <c r="AI1" i="2" s="1"/>
  <c r="B3" i="2"/>
  <c r="AA10" i="2" l="1"/>
  <c r="AA8" i="2"/>
  <c r="AA9" i="2"/>
  <c r="C7" i="4"/>
  <c r="E7" i="4"/>
  <c r="AA14" i="2"/>
  <c r="AA13" i="2"/>
  <c r="AA5" i="2"/>
  <c r="AA6" i="2"/>
  <c r="AA1" i="2"/>
  <c r="AA2" i="2"/>
  <c r="AA3" i="2"/>
  <c r="AA7" i="2"/>
  <c r="AA11" i="2"/>
  <c r="AA15" i="2"/>
  <c r="AA4" i="2"/>
  <c r="AA12" i="2"/>
  <c r="AA16" i="2"/>
  <c r="AD1" i="2" l="1"/>
  <c r="A1" i="4"/>
  <c r="A3" i="4" l="1"/>
</calcChain>
</file>

<file path=xl/sharedStrings.xml><?xml version="1.0" encoding="utf-8"?>
<sst xmlns="http://schemas.openxmlformats.org/spreadsheetml/2006/main" count="774" uniqueCount="720">
  <si>
    <t>IDEntidad</t>
  </si>
  <si>
    <t>Periodo</t>
  </si>
  <si>
    <t>UnidadTiempoPeriodo</t>
  </si>
  <si>
    <t>B1</t>
  </si>
  <si>
    <t>B2</t>
  </si>
  <si>
    <t>B3</t>
  </si>
  <si>
    <t>B4</t>
  </si>
  <si>
    <t>B5</t>
  </si>
  <si>
    <t>B6</t>
  </si>
  <si>
    <t>T1</t>
  </si>
  <si>
    <t>T2</t>
  </si>
  <si>
    <t>T3</t>
  </si>
  <si>
    <t>T4</t>
  </si>
  <si>
    <t>C1</t>
  </si>
  <si>
    <t>C2</t>
  </si>
  <si>
    <t>C3</t>
  </si>
  <si>
    <t>S1</t>
  </si>
  <si>
    <t>S2</t>
  </si>
  <si>
    <t>A1</t>
  </si>
  <si>
    <t xml:space="preserve">ESTADO DE LA DEUDA PUBLICA </t>
  </si>
  <si>
    <t>OBLIGACIONES</t>
  </si>
  <si>
    <t>IMPUTACIONES CONTABLES RELACIONADAS</t>
  </si>
  <si>
    <t xml:space="preserve">SALDO DEL CAPITAL AL INICIO DEL EJERCICIO INFORMADO </t>
  </si>
  <si>
    <t>MOVIMIENTOS DEL EJERCICIO</t>
  </si>
  <si>
    <t>INTERESES VENCIDOS</t>
  </si>
  <si>
    <t>GASTOS Y
COMISIONES
DEL EJERCICIO</t>
  </si>
  <si>
    <t>Incrementos</t>
  </si>
  <si>
    <t>Disminuciones</t>
  </si>
  <si>
    <t>Ajuste al Saldo inicial</t>
  </si>
  <si>
    <t>Mov. Presupuestarios</t>
  </si>
  <si>
    <t>Mov. sin impacto Presupuestario</t>
  </si>
  <si>
    <t>Total</t>
  </si>
  <si>
    <t>Pagados</t>
  </si>
  <si>
    <t>Impagos</t>
  </si>
  <si>
    <t xml:space="preserve">DEUDA PUBLICA TOTAL   </t>
  </si>
  <si>
    <t xml:space="preserve"> I.  DEUDA PUBLICA INTERNA   </t>
  </si>
  <si>
    <t xml:space="preserve">Titulos </t>
  </si>
  <si>
    <t>Préstamos</t>
  </si>
  <si>
    <t>Proveedores</t>
  </si>
  <si>
    <t>Otras Deudas</t>
  </si>
  <si>
    <t xml:space="preserve">       Resto del Sector Público no financiero</t>
  </si>
  <si>
    <t xml:space="preserve">       Banco Central  </t>
  </si>
  <si>
    <t xml:space="preserve">       Resto del Sector Público financiero</t>
  </si>
  <si>
    <t xml:space="preserve">II. DEUDA PÚBLICA EXTERNA </t>
  </si>
  <si>
    <t>Préstamos multilaterales</t>
  </si>
  <si>
    <t>Préstamos bilaterales</t>
  </si>
  <si>
    <t>Banca Privada</t>
  </si>
  <si>
    <t>28 de Febrero</t>
  </si>
  <si>
    <t>30 de Abril</t>
  </si>
  <si>
    <t>30 de Junio</t>
  </si>
  <si>
    <t>31 de Agosto</t>
  </si>
  <si>
    <t>31 de Octubre</t>
  </si>
  <si>
    <t>31 de Diciembre</t>
  </si>
  <si>
    <t>31 de Marzo</t>
  </si>
  <si>
    <t>30 de Setiembre</t>
  </si>
  <si>
    <t>PODER EJECUTIVO ( MINISTERIOS DE LA REPUBLICA )</t>
  </si>
  <si>
    <t>Presidencia de la República</t>
  </si>
  <si>
    <t>Ministerio de la Presidencia (MP)</t>
  </si>
  <si>
    <t>Ministerio de Gobernación y Policía</t>
  </si>
  <si>
    <t>Ministerio de Relaciones Exteriores y Culto (RE)</t>
  </si>
  <si>
    <t>Ministerio de Seguridad Pública (MSP)</t>
  </si>
  <si>
    <t xml:space="preserve">Ministerio de Hacienda (MHD)  </t>
  </si>
  <si>
    <t xml:space="preserve">Ministerio de Agricultura y Ganadería (MAG)  </t>
  </si>
  <si>
    <t>Ministerio de Economía, Industria y Comercio (MEIC)</t>
  </si>
  <si>
    <t xml:space="preserve">Ministerio de Obras Públicas y Transportes (MOPT) </t>
  </si>
  <si>
    <t xml:space="preserve">Ministerio de Educación Pública (MEP) </t>
  </si>
  <si>
    <t>Ministerio de Salud</t>
  </si>
  <si>
    <t>Ministerio de Trabajo y Seguridad Social (MTSS)</t>
  </si>
  <si>
    <t>Ministerio de Cultura, Juventud y Deportes (MCJD)</t>
  </si>
  <si>
    <t xml:space="preserve">Ministerio de Justicia y Gracia </t>
  </si>
  <si>
    <t>Ministerio de la Vivienda y Asentamientos Humanos (MIVAH)</t>
  </si>
  <si>
    <t>Ministerio de Comercio Exterior (COMEX)</t>
  </si>
  <si>
    <t>Ministerio de Planificación Nacional y Política Económica   (MIDEPLAN)</t>
  </si>
  <si>
    <t>Ministerio de Ciencia y Tecnología (MICIT)</t>
  </si>
  <si>
    <t xml:space="preserve">Ministerio de Ambiente, Energía  y Telecomunicaciones (MINAET) </t>
  </si>
  <si>
    <t>Servicio de la Deuda Pública</t>
  </si>
  <si>
    <t>Regímenes de Pensiones con Cargo al Presupuesto de la  República</t>
  </si>
  <si>
    <t>Obras Específicas</t>
  </si>
  <si>
    <t xml:space="preserve">OTROS PODERES DE LA REPUBLICA </t>
  </si>
  <si>
    <t>Asamblea Legislativa</t>
  </si>
  <si>
    <t>Contraloría General de la República (CGR)</t>
  </si>
  <si>
    <t>Defensoría de los Habitantes de la República</t>
  </si>
  <si>
    <t xml:space="preserve">Poder Judicial </t>
  </si>
  <si>
    <t>Tribunal Supremo de Elecciones (TSE)</t>
  </si>
  <si>
    <t>ÓRGANOS DESCONCENTRADOS</t>
  </si>
  <si>
    <t>Casa de Cultura de Puntarenas</t>
  </si>
  <si>
    <t xml:space="preserve">Centro Costarricense de Producción Cinematográfica </t>
  </si>
  <si>
    <t>Centro Cultural e Histórico José Figueres Ferrer</t>
  </si>
  <si>
    <t>Centro Nacional de la Música</t>
  </si>
  <si>
    <t>Comisión de Energía Atómica de Costa Rica (CEA)</t>
  </si>
  <si>
    <t>Comisión Nacional de Conmemoraciones Históricas (CNCH)</t>
  </si>
  <si>
    <t xml:space="preserve">Comisión Nacional para la Defensa del Idioma </t>
  </si>
  <si>
    <t>Comisión Nacional para la Gestión de la Biodiversidad  (CONAGEBIO)</t>
  </si>
  <si>
    <t>Comisión Nacional de Prevención de Riesgos y Atención de Emergencias  (CNE)</t>
  </si>
  <si>
    <t>Comisión Nacional de Vacunación y Epidemiología</t>
  </si>
  <si>
    <t>Comisión de Ordenamiento y Manejo de la Cuenca Alta del  Río Reventazón  (CONCURE)</t>
  </si>
  <si>
    <t>Consejo Nacional de Concesiones (CNC)</t>
  </si>
  <si>
    <t>Consejo Nacional de la Persona Adulta Mayor (CONAPAM)</t>
  </si>
  <si>
    <t>Consejo Nacional de la Política Pública de la Persona Joven (CPJ)</t>
  </si>
  <si>
    <t>Consejo Nacional de Vialidad (CONAVI)</t>
  </si>
  <si>
    <t>Consejo de Salud Ocupacional (CSO)</t>
  </si>
  <si>
    <t>Consejo de Seguridad Vial (COSEVI)</t>
  </si>
  <si>
    <t>Consejo Superior de Educación (CSE)</t>
  </si>
  <si>
    <t>Consejo Técnico de Asistencia Médico Social (CTAMS)</t>
  </si>
  <si>
    <t xml:space="preserve">Consejo Técnico de Aviación Civil (CTAC) </t>
  </si>
  <si>
    <t>Consejo de Transporte Público (CTP)</t>
  </si>
  <si>
    <t>Dirección Ejecutora de Proyectos de  Mideplan (DEP)</t>
  </si>
  <si>
    <t>Dirección de Geología y Minas</t>
  </si>
  <si>
    <t>Dirección Nacional Centros Educacion y Nutrición  Centros Infantiles Atención Integral ( CEN CINAI )</t>
  </si>
  <si>
    <t>Dirección Nacional de Notariado</t>
  </si>
  <si>
    <t>Fideicomiso Proyecto de Crédito y Desarrollo Agrícola Pequeños Productores de la Zona Norte (PPZN)</t>
  </si>
  <si>
    <t>Fondo de Desarrollo Social y Asignaciones Familiares (FODESAF)</t>
  </si>
  <si>
    <t>Fondo Especial del Servicio Nacional de Guardacostas</t>
  </si>
  <si>
    <t xml:space="preserve">Fondo Nacional de Becas  (FONABE) </t>
  </si>
  <si>
    <t>Fondo Nacional de Financiamiento Forestal (FONAFIFO)</t>
  </si>
  <si>
    <t xml:space="preserve">Fondo de Preinversión de Mideplan  </t>
  </si>
  <si>
    <t>Fondo Nacional de Becas  de Solidaridad Social</t>
  </si>
  <si>
    <t>Fundación Nacional de Clubes 4 - S (FUNAC)</t>
  </si>
  <si>
    <t>Instituto sobre Alcoholismo y Farmacodependencia  (IAFA)</t>
  </si>
  <si>
    <t>Instituto Costarricense sobre Drogas  (ICD)</t>
  </si>
  <si>
    <t>Instituto Costarricense de Investigación y Enseñanza en Nutrición y Salud  (INCIENSA)</t>
  </si>
  <si>
    <t>Instituto Meteorológico Nacional (IMN)</t>
  </si>
  <si>
    <t>Instituto Nacional de Innovación y Transferencia en Tecnología agropecuaria (INTA)</t>
  </si>
  <si>
    <t>Junta Administrativa del Archivo Nacional (JAAN)</t>
  </si>
  <si>
    <t>Junta Administrativa  de la Dirección General de Migración y Extranjería</t>
  </si>
  <si>
    <t>Junta Administrativa de la Imprenta Nacional (JAIN)</t>
  </si>
  <si>
    <t>Junta Directiva  del Parque Recreativo  Nacional Playas de Manuel Antonio</t>
  </si>
  <si>
    <t xml:space="preserve">Junta Administrativa del Registro Nacional  </t>
  </si>
  <si>
    <t>Laboratorio Costarricense de Metrología (LACOMET)</t>
  </si>
  <si>
    <t>Museo de Arte Costarricense</t>
  </si>
  <si>
    <t>Museo de Arte y Diseño Contemporáneo (MADC)</t>
  </si>
  <si>
    <t>Museo Histórico Cultural Juan Santamaría</t>
  </si>
  <si>
    <t>Museo Nacional de Costa Rica (MNCR)</t>
  </si>
  <si>
    <t>Museo Dr. Rafael Ángel Calderón Guardia</t>
  </si>
  <si>
    <t>Oficina de Cooperación Internacional de la Salud (OCIS)</t>
  </si>
  <si>
    <t xml:space="preserve">Patronato de Construcciones, Instalaciones y Adquisiciones de Bienes  </t>
  </si>
  <si>
    <t>Patronato Nacional de Ciegos  (PANACI)</t>
  </si>
  <si>
    <t>Patronato Nacional de Rehabilitación  (PANARE)</t>
  </si>
  <si>
    <t>Parque Marino del Pacífico</t>
  </si>
  <si>
    <t>Servicio Fitosanitario del Estado</t>
  </si>
  <si>
    <t>Servicio Nacional de Salud Animal (SENASA)</t>
  </si>
  <si>
    <t xml:space="preserve"> Sistema Nacional de Áreas de Conservación (SINAC) </t>
  </si>
  <si>
    <t>Teatro Nacional (TNCR)</t>
  </si>
  <si>
    <t>Teatro Popular Mélico Salazar  (TPMS)</t>
  </si>
  <si>
    <t>Tribunal Registral Administrativo  (TRA)</t>
  </si>
  <si>
    <t>Unidad Coordinadora del Programa de Mejoramiento de la  Calidad de la Educación General Básica (PROMECE)</t>
  </si>
  <si>
    <t>Unidad de Coordinación del Proyecto Limón Ciudad Puerto</t>
  </si>
  <si>
    <t xml:space="preserve">Unidad Ejecutora Programa Regularización del Catastro y Registro  </t>
  </si>
  <si>
    <t>INSTITUCIONES DESCENTRALIZADAS NO EMPRESARIALES</t>
  </si>
  <si>
    <t>Autoridad Reguladora de Servicios Públicos (ARESEP)</t>
  </si>
  <si>
    <t xml:space="preserve">Benemérito Cuerpo de Bomberos de Costa Rica </t>
  </si>
  <si>
    <t>Caja Costarricense de Seguro Social (CCSS)</t>
  </si>
  <si>
    <t xml:space="preserve">Colegio Universitario de Cartago (CUC) </t>
  </si>
  <si>
    <t xml:space="preserve">Colegio Universitario de Limón (CUNLIMON) </t>
  </si>
  <si>
    <t>Comisión Nacional de Asuntos Indígenas (CONAI)</t>
  </si>
  <si>
    <t xml:space="preserve">Consejo Nacional de Investigaciones Científicas y Tecnológicas (CONICIT) </t>
  </si>
  <si>
    <t xml:space="preserve">Consejo Nacional de Rectores (CONARE) </t>
  </si>
  <si>
    <t xml:space="preserve">Consejo Nacional de Rehabilitación y Educación Especial  (CNREE) </t>
  </si>
  <si>
    <t>Fondo de Desarrollo de la Provincia de Limón  (FODELI)</t>
  </si>
  <si>
    <t>Instituto Costarricense del Deporte y la Recreación (ICODER)</t>
  </si>
  <si>
    <t xml:space="preserve">Instituto Costarricense de Pesca y Acuicultura  (INCOPESCA)  </t>
  </si>
  <si>
    <t xml:space="preserve">Instituto Costarricense de Turismo (ICT) </t>
  </si>
  <si>
    <t>Instituto de Desarrollo Agrario (IDA)</t>
  </si>
  <si>
    <t>Instituto de Fomento y Asesoría Municipal (IFAM)</t>
  </si>
  <si>
    <t xml:space="preserve">Instituto Mixto de Ayuda Social (IMAS) </t>
  </si>
  <si>
    <t>Instituto Nacional de Aprendizaje (INA)</t>
  </si>
  <si>
    <t>Instituto Nacional de Estadística y Censos (INEC)</t>
  </si>
  <si>
    <t>Instituto Nacional de las Mujeres (INAMU)</t>
  </si>
  <si>
    <t>Instituto Tecnológico de Costa Rica (ITCR)</t>
  </si>
  <si>
    <t xml:space="preserve">Juntas Administrativas de colegios  y otras instituciones educativas </t>
  </si>
  <si>
    <t>Junta Administrativa Colegio San Luis Gonzaga  (JACSLG)</t>
  </si>
  <si>
    <t xml:space="preserve">Junta  de Desarrollo Regional de la Zona Sur de la Provincia de Puntarenas (JUDESUR) </t>
  </si>
  <si>
    <t>Juntas de Educacion</t>
  </si>
  <si>
    <t xml:space="preserve">Oficina Nacional  de Semillas (ONS) </t>
  </si>
  <si>
    <t xml:space="preserve">Patronato Nacional de la Infancia (PANI) </t>
  </si>
  <si>
    <t>Programa Integral de Mercadeo Agropecuario (PIMA)</t>
  </si>
  <si>
    <t>Servicio Nacional de Aguas Subterráneas, Riego y Avenamiento  (SENARA)</t>
  </si>
  <si>
    <t xml:space="preserve">Superintendencia de Telecomunicaciones (SUTEL) </t>
  </si>
  <si>
    <t xml:space="preserve">Universidad de Costa Rica  (UCR) </t>
  </si>
  <si>
    <t>Universidad Estatal a Distancia  (UNED)</t>
  </si>
  <si>
    <t>Universidad Nacional  (UNA)</t>
  </si>
  <si>
    <t xml:space="preserve">Universidad Técnica Nacional </t>
  </si>
  <si>
    <t>GOBIERNOS LOCALES</t>
  </si>
  <si>
    <t xml:space="preserve">Municipalidad de San José </t>
  </si>
  <si>
    <t>Municipalidad de Escazú</t>
  </si>
  <si>
    <t>Municipalidad de Desamparados</t>
  </si>
  <si>
    <t>Municipalidad de Puriscal</t>
  </si>
  <si>
    <t>Municipalidad de Tarrazú</t>
  </si>
  <si>
    <t>Municipalidad de Aserrí</t>
  </si>
  <si>
    <t>Municipalidad de Mora</t>
  </si>
  <si>
    <t>Municipalidad de Goicoechea</t>
  </si>
  <si>
    <t>Municipalidad de Santa Ana</t>
  </si>
  <si>
    <t>Municipalidad de Alajuelita</t>
  </si>
  <si>
    <t>Municipalidad de Vásquez de Coronado</t>
  </si>
  <si>
    <t>Municipalidad de Acosta</t>
  </si>
  <si>
    <t>Municipalidad de Tibás</t>
  </si>
  <si>
    <t>Municipalidad de Moravia</t>
  </si>
  <si>
    <t>Municipalidad de Montes de Oca</t>
  </si>
  <si>
    <t>Municipalidad de Turrubares</t>
  </si>
  <si>
    <t>Municipalidad de Dota</t>
  </si>
  <si>
    <t>Municipalidad de Curridabat</t>
  </si>
  <si>
    <t>Municipalidad de Pérez Zeledón</t>
  </si>
  <si>
    <t>Municipalidad de León Cortés</t>
  </si>
  <si>
    <t>Municipalidad de Alajuela</t>
  </si>
  <si>
    <t>Municipalidad de San Ramón</t>
  </si>
  <si>
    <t>Municipalidad de Grecia</t>
  </si>
  <si>
    <t>Municipalidad de San Mateo</t>
  </si>
  <si>
    <t>Municipalidad de Atenas</t>
  </si>
  <si>
    <t>Municipalidad de Naranjo</t>
  </si>
  <si>
    <t>Municipalidad de Palmares</t>
  </si>
  <si>
    <t>Municipalidad de Poás</t>
  </si>
  <si>
    <t>Municipalidad de Orotina</t>
  </si>
  <si>
    <t>Municipalidad de San Carlos</t>
  </si>
  <si>
    <t>Municipalidad de Alfaro Ruíz</t>
  </si>
  <si>
    <t>Municipalidad de Valverde Vega</t>
  </si>
  <si>
    <t>Municipalidad de Upala</t>
  </si>
  <si>
    <t>Municipalidad de Los Chiles</t>
  </si>
  <si>
    <t>Municipalidad de Guatuso</t>
  </si>
  <si>
    <t>Concejo Municipal de Distrito de Peñas Blancas de San Ramón</t>
  </si>
  <si>
    <t>Municipalidad de Cartago</t>
  </si>
  <si>
    <t>Municipalidad de Paraíso</t>
  </si>
  <si>
    <t>Municipalidad de La Unión</t>
  </si>
  <si>
    <t>Municipalidad de Jiménez</t>
  </si>
  <si>
    <t>Municipalidad de Turrialba</t>
  </si>
  <si>
    <t>Municipalidad de Alvarado</t>
  </si>
  <si>
    <t>Municipalidad de Oreamuno</t>
  </si>
  <si>
    <t>Municipalidad de El Guarco</t>
  </si>
  <si>
    <t>Concejo Municipal de Distrito de Cervantes de Alvarado</t>
  </si>
  <si>
    <t xml:space="preserve">Concejo Municipal de Distrito de Tucurrique de Jiménez </t>
  </si>
  <si>
    <t>Municipalidades de Heredia</t>
  </si>
  <si>
    <t>Municipalidades de Barva</t>
  </si>
  <si>
    <t>Municipalidad de Santo Domingo</t>
  </si>
  <si>
    <t>Municipalidad de Santa Barbara</t>
  </si>
  <si>
    <t>Municipalidad de San Rafael</t>
  </si>
  <si>
    <t>Municipalidad de San Isidro</t>
  </si>
  <si>
    <t>Municipalidad de Belén</t>
  </si>
  <si>
    <t>Municipalidad de Flores</t>
  </si>
  <si>
    <t>Municipalidad de San Pablo</t>
  </si>
  <si>
    <t>Municipalidad de Sarapiquí</t>
  </si>
  <si>
    <t>Municipalidad de Liberia</t>
  </si>
  <si>
    <t>Municipalidad de Nicoya</t>
  </si>
  <si>
    <t>Municipalidad de Santa Cruz</t>
  </si>
  <si>
    <t>Municipalidad de Bagases</t>
  </si>
  <si>
    <t>Municipalidad de Carrillo</t>
  </si>
  <si>
    <t>Municipalidad de Cañas</t>
  </si>
  <si>
    <t>Municipalidad de Abangares</t>
  </si>
  <si>
    <t>Municipalidad de Tilarán</t>
  </si>
  <si>
    <t>Municipalidad de Nandayure</t>
  </si>
  <si>
    <t>Municipalidad de La Cruz</t>
  </si>
  <si>
    <t>Municipalidad de Hojancha</t>
  </si>
  <si>
    <t>Concejo Municipal de Distrito de Colorado de Abangares</t>
  </si>
  <si>
    <t>Municipalidad de Puntarenas</t>
  </si>
  <si>
    <t>Municipalidad de Esparza</t>
  </si>
  <si>
    <t>Municipalidad de Buenos Aires</t>
  </si>
  <si>
    <t>Municipalidad de Montes de Oro</t>
  </si>
  <si>
    <t>Municipalidad de Osa</t>
  </si>
  <si>
    <t>Municipalidad de Aguirre</t>
  </si>
  <si>
    <t>Municipalidad de Golfito</t>
  </si>
  <si>
    <t>Municipalidad de Coto Brus</t>
  </si>
  <si>
    <t>Municipalidad de Parrita</t>
  </si>
  <si>
    <t>Municipalidad de Corredores</t>
  </si>
  <si>
    <t>Municipalidad de Garabito</t>
  </si>
  <si>
    <t>Concejo Municipal de Distrito de Cóbano Puntarenas</t>
  </si>
  <si>
    <t>Concejo Municipal de Distrito de Monteverde de Puntarenas</t>
  </si>
  <si>
    <t>Concejo Municipal de Distrito de Lepanto de Puntarenas</t>
  </si>
  <si>
    <t>Concejo Municipal de Distrito de Paquera de Puntarenas</t>
  </si>
  <si>
    <t>Municipalidades de Limón</t>
  </si>
  <si>
    <t>Municipalidad de Pococí</t>
  </si>
  <si>
    <t>Municipalidad de Siquirres</t>
  </si>
  <si>
    <t>Municipalidad de Talamanca</t>
  </si>
  <si>
    <t>Municipalidad de Matina</t>
  </si>
  <si>
    <t>Municipalidad de Guácimo</t>
  </si>
  <si>
    <t>Comités Cantonales de Deportes y Recreación</t>
  </si>
  <si>
    <t>Convenio Cooperativo Intermunicipal</t>
  </si>
  <si>
    <t>Federación de Gobiernos Locales Costarricenses Fronterizos con Nicaragua</t>
  </si>
  <si>
    <t>Federación de Municipalidades de Cantones Productores de Banano (CAPROBA)</t>
  </si>
  <si>
    <t>Federación de Municipalidades de  la Provincia de Cartago   (FEMUCARTAGO)</t>
  </si>
  <si>
    <t>Federación de Municipalidades y Consejos Municipales de Distrito del Pacífico (FEMUPAC)</t>
  </si>
  <si>
    <t>Federación Metropolitana  de Municipalidades de San José   (FEMETRON)</t>
  </si>
  <si>
    <t xml:space="preserve">Federación de Consejos Municipales de Distrito </t>
  </si>
  <si>
    <t>Federación de Municipalidades de Heredia.</t>
  </si>
  <si>
    <t>Federación de Municipalidades de Guanacaste</t>
  </si>
  <si>
    <t xml:space="preserve">Federación Occidental de Municipalidades de Alajuela (FEDOMA) </t>
  </si>
  <si>
    <t>Federación de Municipalidades de los Santos (FEMUSAN)</t>
  </si>
  <si>
    <t>Federación de Municipalidades de la Región Sur de la Provincia de  Puntarenas  (FEDEMSUR)</t>
  </si>
  <si>
    <t>Junta Administrativa Cementerios de Goicoechea</t>
  </si>
  <si>
    <t xml:space="preserve">Junta Administradora del Cementerio General y Las Rosas de Alajuela </t>
  </si>
  <si>
    <t xml:space="preserve">Junta Administrativa de Cementerios de Limón </t>
  </si>
  <si>
    <t>Junta de Protección Social de Cartago</t>
  </si>
  <si>
    <t>Liga de Municipalidades de Alajuela Occidental</t>
  </si>
  <si>
    <t>Unión Nacional de Gobiernos Locales</t>
  </si>
  <si>
    <t>EMPRESAS PÚBLICAS NO FINANCIERAS NACIONALES</t>
  </si>
  <si>
    <t xml:space="preserve">Compañía Nacional de Fuerza y Luz S.A. (CNFL) </t>
  </si>
  <si>
    <t xml:space="preserve">Consejo Nacional de Producción (CNP)  </t>
  </si>
  <si>
    <t xml:space="preserve">Correos de Costa Rica S.A. (CORREOS) </t>
  </si>
  <si>
    <t>Hospital del Trauma S.A.</t>
  </si>
  <si>
    <t>Instituto Costarricense de Acueductos y Alcantarillados (ICAA)</t>
  </si>
  <si>
    <t>Instituto Costarricense de Electricidad (ICE)</t>
  </si>
  <si>
    <t>Instituto Costarricense de Ferrocarriles (INCOFER)</t>
  </si>
  <si>
    <t xml:space="preserve">Instituto Costarricense de Puertos del Pacífico (INCOP) </t>
  </si>
  <si>
    <t xml:space="preserve">Junta de Administración Portuaria y de Desarrollo de la Vertiente Atlántica  (JAPDEVA) </t>
  </si>
  <si>
    <t xml:space="preserve">Junta de Protección Social (JPS) </t>
  </si>
  <si>
    <t>Radiográfica Costarricense S.A. (RACSA)</t>
  </si>
  <si>
    <t>Refinadora Costarricense de Petróleo S.A. (RECOPE S.A)</t>
  </si>
  <si>
    <t>Sistema Nacional de Radio y Televisión Cultural  S.A (SINART  S.A)</t>
  </si>
  <si>
    <t>EMPRESAS PÚBLICAS NO FINANCIERAS MUNICIPALES</t>
  </si>
  <si>
    <t xml:space="preserve">Empresa de Servicios Públicos de Heredia S.A. (ESPH) </t>
  </si>
  <si>
    <t>Empresa Hidroeléctrica los Negros S.A. (EHLN S.A.)</t>
  </si>
  <si>
    <t xml:space="preserve">Junta Administrativa del Servicio Eléctrico de Cartago (JASEC) </t>
  </si>
  <si>
    <t>INSTITUCIONES PÚBLICAS FINANCIERAS</t>
  </si>
  <si>
    <t>Banco Crédito Agrícola de Cartago (BCAC)</t>
  </si>
  <si>
    <t>Banco de Costa Rica (BCR)</t>
  </si>
  <si>
    <t>Banco Internacional de Costa Rica  S.A (BICSA)</t>
  </si>
  <si>
    <t>Banco Nacional de Costa Rica (BNCR)</t>
  </si>
  <si>
    <t xml:space="preserve">Almacén Fiscal  Agrícola de Cartago S.A. </t>
  </si>
  <si>
    <t xml:space="preserve">Bancrédito Agencia de Seguros S.A. </t>
  </si>
  <si>
    <t>Banco Crédito Agrícola de Cartago-Puesto de Bolsa S.A.</t>
  </si>
  <si>
    <t>Banco Crédito Agrícola de Cartago-Sociedad Administradora Fondos Inversión S.A.</t>
  </si>
  <si>
    <t>BCR – Pensión Operadora de Planes de  Pensiones Complementarias S.A.</t>
  </si>
  <si>
    <t>BCR-Sociedad Administradora de Fondos de Inversión S.A.</t>
  </si>
  <si>
    <t>BCR Valores S.A.</t>
  </si>
  <si>
    <t>BN -Sociedad Administradora de Fondos de Inversión S.A.</t>
  </si>
  <si>
    <t>BN -Valores Puesto de Bolsa S.A.</t>
  </si>
  <si>
    <t>BN -Vital Operadora de Planes de Pensiones Complementarias S.A.</t>
  </si>
  <si>
    <t>BN - Procesadora de Medios de Pago S.A.</t>
  </si>
  <si>
    <t>BCR Corredora de Seguros, S.A</t>
  </si>
  <si>
    <t>Comisión Nacional de Préstamos para la Educación (CONAPE)</t>
  </si>
  <si>
    <t xml:space="preserve">Depósito Agrícola de Cartago S.A. </t>
  </si>
  <si>
    <t>Instituto Nacional de Fomento Cooperativo (INFOCOOP)</t>
  </si>
  <si>
    <t>Instituto Nacional de Seguros (INS)</t>
  </si>
  <si>
    <t>INS-Pensiones Operadora de Pensiones Complementarias S.A</t>
  </si>
  <si>
    <t>INS Valores Puesto de Bolsa S.A.</t>
  </si>
  <si>
    <t>Instituto Nacional de Vivienda y Urbanismo (INVU)</t>
  </si>
  <si>
    <t xml:space="preserve">INS Inversiones Sociedad Administradora de Fondos de Inversión S.A. (SAFI) </t>
  </si>
  <si>
    <t>INS Internacional S.A.</t>
  </si>
  <si>
    <t>INS Intermediario de Seguros S.A.</t>
  </si>
  <si>
    <t>INSurance Servicios S.A.</t>
  </si>
  <si>
    <t>INS – VIDA S.A.</t>
  </si>
  <si>
    <t xml:space="preserve">Operadora de Pensiones Complementarias y de Capitalización Laboral de la  C.C.S.S. S.A </t>
  </si>
  <si>
    <t xml:space="preserve">Operadora de Planes Pensiones Complementarias Banco  Popular Desarrollo Comunal S.A </t>
  </si>
  <si>
    <t>Popular Sociedad Agencia de Seguros S.A</t>
  </si>
  <si>
    <t>Popular Sociedad de Fondos de Inversión S.A</t>
  </si>
  <si>
    <t>Popular Valores Puesto de Bolsa S.A</t>
  </si>
  <si>
    <t>Banco Central de Costa Rica (BCCR)</t>
  </si>
  <si>
    <t>Consejo Nacional de Supervisión del Sistema Financiero (CONASSIF)</t>
  </si>
  <si>
    <t xml:space="preserve">Consejo Rector del Sistema de Banca para el Desarrollo </t>
  </si>
  <si>
    <t>Superintendencia General de Entidades Financieras (SUGEF)</t>
  </si>
  <si>
    <t>Superintendencia General de Valores (SUGEVAL)</t>
  </si>
  <si>
    <t>Superintendencia General de Pensiones (SUPEN)</t>
  </si>
  <si>
    <t>Superintendencia General de Seguros (SUGESE)</t>
  </si>
  <si>
    <t>ENTES PUBLICOS ESTATALES</t>
  </si>
  <si>
    <t xml:space="preserve">Academia Nacional de Ciencias   </t>
  </si>
  <si>
    <t xml:space="preserve">Casa Hogar de la Tía Tere </t>
  </si>
  <si>
    <t xml:space="preserve">Colegios Profesionales </t>
  </si>
  <si>
    <t>Consejo Nacional de cooperativas ( CONACOOP)</t>
  </si>
  <si>
    <t xml:space="preserve">Corporación  Arrocera Nacional  (CONARROZ)  </t>
  </si>
  <si>
    <t xml:space="preserve">Corporación Ganadera  </t>
  </si>
  <si>
    <t xml:space="preserve">Corporacion Hortícola Nacional ( CHN )  </t>
  </si>
  <si>
    <t xml:space="preserve">Ente Costarricense de Acreditación </t>
  </si>
  <si>
    <t xml:space="preserve">Fondo Nacional de Estabilización Cafetalera (FONECAFE)  </t>
  </si>
  <si>
    <t xml:space="preserve">Fondo de Apoyo para Educación Superior y Técnica del  Puntarenense  </t>
  </si>
  <si>
    <t xml:space="preserve">Instituto del Café de Costa Rica (ICAFE)   </t>
  </si>
  <si>
    <t xml:space="preserve">Junta de Pensiones y Jubilaciones del Magisterio Nacional  (JUPEMA)   </t>
  </si>
  <si>
    <t xml:space="preserve">Liga Agrícola Industrial de la Caña (LAICA)  </t>
  </si>
  <si>
    <t xml:space="preserve">Oficina Nacional Forestal  (ONAFO)  </t>
  </si>
  <si>
    <t xml:space="preserve">Promotora de Comercio Exterior (PROCOMER)  </t>
  </si>
  <si>
    <t xml:space="preserve">Corporación Bananera Nacional S.A  (CORBANA) </t>
  </si>
  <si>
    <t xml:space="preserve">Editorial Costa Rica (ECR)  </t>
  </si>
  <si>
    <t xml:space="preserve">Banco Popular y de Desarrollo Comunal (BPDC)  </t>
  </si>
  <si>
    <t xml:space="preserve">Banco Hipotecario de la Vivienda (BANHVI)  </t>
  </si>
  <si>
    <t>11000</t>
  </si>
  <si>
    <t>11201</t>
  </si>
  <si>
    <t>11202</t>
  </si>
  <si>
    <t>11203</t>
  </si>
  <si>
    <t>11204</t>
  </si>
  <si>
    <t>11205</t>
  </si>
  <si>
    <t>11206</t>
  </si>
  <si>
    <t>11207</t>
  </si>
  <si>
    <t>11208</t>
  </si>
  <si>
    <t>11209</t>
  </si>
  <si>
    <t>11210</t>
  </si>
  <si>
    <t>11211</t>
  </si>
  <si>
    <t>11212</t>
  </si>
  <si>
    <t>11213</t>
  </si>
  <si>
    <t>11214</t>
  </si>
  <si>
    <t>11215</t>
  </si>
  <si>
    <t>11216</t>
  </si>
  <si>
    <t>11217</t>
  </si>
  <si>
    <t>11218</t>
  </si>
  <si>
    <t>11219</t>
  </si>
  <si>
    <t>11230</t>
  </si>
  <si>
    <t>11231</t>
  </si>
  <si>
    <t>11232</t>
  </si>
  <si>
    <t>13000</t>
  </si>
  <si>
    <t>13101</t>
  </si>
  <si>
    <t>13102</t>
  </si>
  <si>
    <t>13103</t>
  </si>
  <si>
    <t>13301</t>
  </si>
  <si>
    <t>13401</t>
  </si>
  <si>
    <t>12000</t>
  </si>
  <si>
    <t>12510</t>
  </si>
  <si>
    <t>12530</t>
  </si>
  <si>
    <t>12531</t>
  </si>
  <si>
    <t>12534</t>
  </si>
  <si>
    <t>12550</t>
  </si>
  <si>
    <t>12551</t>
  </si>
  <si>
    <t>12552</t>
  </si>
  <si>
    <t>12553</t>
  </si>
  <si>
    <t>12554</t>
  </si>
  <si>
    <t>12555</t>
  </si>
  <si>
    <t>12556</t>
  </si>
  <si>
    <t>12580</t>
  </si>
  <si>
    <t>12582</t>
  </si>
  <si>
    <t>12583</t>
  </si>
  <si>
    <t>12584</t>
  </si>
  <si>
    <t>12586</t>
  </si>
  <si>
    <t>12587</t>
  </si>
  <si>
    <t>12588</t>
  </si>
  <si>
    <t>12589</t>
  </si>
  <si>
    <t>12590</t>
  </si>
  <si>
    <t>12591</t>
  </si>
  <si>
    <t>12630</t>
  </si>
  <si>
    <t>12631</t>
  </si>
  <si>
    <t>12634</t>
  </si>
  <si>
    <t>12637</t>
  </si>
  <si>
    <t>12651</t>
  </si>
  <si>
    <t>12700</t>
  </si>
  <si>
    <t>12701</t>
  </si>
  <si>
    <t>12703</t>
  </si>
  <si>
    <t>12704</t>
  </si>
  <si>
    <t>12706</t>
  </si>
  <si>
    <t>12712</t>
  </si>
  <si>
    <t>12720</t>
  </si>
  <si>
    <t>12750</t>
  </si>
  <si>
    <t>12751</t>
  </si>
  <si>
    <t>12752</t>
  </si>
  <si>
    <t>12753</t>
  </si>
  <si>
    <t>12755</t>
  </si>
  <si>
    <t>12780</t>
  </si>
  <si>
    <t>12781</t>
  </si>
  <si>
    <t>12782</t>
  </si>
  <si>
    <t>12783</t>
  </si>
  <si>
    <t>12784</t>
  </si>
  <si>
    <t>12795</t>
  </si>
  <si>
    <t>12800</t>
  </si>
  <si>
    <t>12801</t>
  </si>
  <si>
    <t>12802</t>
  </si>
  <si>
    <t>12804</t>
  </si>
  <si>
    <t>12805</t>
  </si>
  <si>
    <t>12820</t>
  </si>
  <si>
    <t>12850</t>
  </si>
  <si>
    <t>12851</t>
  </si>
  <si>
    <t>12852</t>
  </si>
  <si>
    <t>12853</t>
  </si>
  <si>
    <t>12901</t>
  </si>
  <si>
    <t>12902</t>
  </si>
  <si>
    <t>12908</t>
  </si>
  <si>
    <t>12920</t>
  </si>
  <si>
    <t>12921</t>
  </si>
  <si>
    <t>12940</t>
  </si>
  <si>
    <t>12942</t>
  </si>
  <si>
    <t>12946</t>
  </si>
  <si>
    <t>12961</t>
  </si>
  <si>
    <t>14000</t>
  </si>
  <si>
    <t>14110</t>
  </si>
  <si>
    <t>14115</t>
  </si>
  <si>
    <t>14120</t>
  </si>
  <si>
    <t>14132</t>
  </si>
  <si>
    <t>14133</t>
  </si>
  <si>
    <t>14150</t>
  </si>
  <si>
    <t>14161</t>
  </si>
  <si>
    <t>14162</t>
  </si>
  <si>
    <t>14163</t>
  </si>
  <si>
    <t>14210</t>
  </si>
  <si>
    <t>14222</t>
  </si>
  <si>
    <t>14223</t>
  </si>
  <si>
    <t>14224</t>
  </si>
  <si>
    <t>14225</t>
  </si>
  <si>
    <t>14226</t>
  </si>
  <si>
    <t>14227</t>
  </si>
  <si>
    <t>14228</t>
  </si>
  <si>
    <t>14229</t>
  </si>
  <si>
    <t>14230</t>
  </si>
  <si>
    <t>14231</t>
  </si>
  <si>
    <t>14250</t>
  </si>
  <si>
    <t>14251</t>
  </si>
  <si>
    <t>14252</t>
  </si>
  <si>
    <t>14253</t>
  </si>
  <si>
    <t>14267</t>
  </si>
  <si>
    <t>14290</t>
  </si>
  <si>
    <t>14300</t>
  </si>
  <si>
    <t>14320</t>
  </si>
  <si>
    <t>14326</t>
  </si>
  <si>
    <t>14340</t>
  </si>
  <si>
    <t>14341</t>
  </si>
  <si>
    <t>14342</t>
  </si>
  <si>
    <t>14353</t>
  </si>
  <si>
    <t>15000</t>
  </si>
  <si>
    <t>15101</t>
  </si>
  <si>
    <t>15102</t>
  </si>
  <si>
    <t>15103</t>
  </si>
  <si>
    <t>15104</t>
  </si>
  <si>
    <t>15105</t>
  </si>
  <si>
    <t>15106</t>
  </si>
  <si>
    <t>15107</t>
  </si>
  <si>
    <t>15108</t>
  </si>
  <si>
    <t>15109</t>
  </si>
  <si>
    <t>15110</t>
  </si>
  <si>
    <t>15111</t>
  </si>
  <si>
    <t>15112</t>
  </si>
  <si>
    <t>15113</t>
  </si>
  <si>
    <t>15114</t>
  </si>
  <si>
    <t>15115</t>
  </si>
  <si>
    <t>15116</t>
  </si>
  <si>
    <t>15117</t>
  </si>
  <si>
    <t>15118</t>
  </si>
  <si>
    <t>15119</t>
  </si>
  <si>
    <t>15120</t>
  </si>
  <si>
    <t>15201</t>
  </si>
  <si>
    <t>15202</t>
  </si>
  <si>
    <t>15203</t>
  </si>
  <si>
    <t>15204</t>
  </si>
  <si>
    <t>15205</t>
  </si>
  <si>
    <t>15206</t>
  </si>
  <si>
    <t>15207</t>
  </si>
  <si>
    <t>15208</t>
  </si>
  <si>
    <t>15209</t>
  </si>
  <si>
    <t>15210</t>
  </si>
  <si>
    <t>15211</t>
  </si>
  <si>
    <t>15212</t>
  </si>
  <si>
    <t>15213</t>
  </si>
  <si>
    <t>15214</t>
  </si>
  <si>
    <t>15215</t>
  </si>
  <si>
    <t>15220</t>
  </si>
  <si>
    <t>15301</t>
  </si>
  <si>
    <t>15302</t>
  </si>
  <si>
    <t>15303</t>
  </si>
  <si>
    <t>15304</t>
  </si>
  <si>
    <t>15305</t>
  </si>
  <si>
    <t>15306</t>
  </si>
  <si>
    <t>15307</t>
  </si>
  <si>
    <t>15308</t>
  </si>
  <si>
    <t>15320</t>
  </si>
  <si>
    <t>15321</t>
  </si>
  <si>
    <t>15401</t>
  </si>
  <si>
    <t>15402</t>
  </si>
  <si>
    <t>15403</t>
  </si>
  <si>
    <t>15404</t>
  </si>
  <si>
    <t>15405</t>
  </si>
  <si>
    <t>15406</t>
  </si>
  <si>
    <t>15407</t>
  </si>
  <si>
    <t>15408</t>
  </si>
  <si>
    <t>15409</t>
  </si>
  <si>
    <t>15410</t>
  </si>
  <si>
    <t>15501</t>
  </si>
  <si>
    <t>15502</t>
  </si>
  <si>
    <t>15503</t>
  </si>
  <si>
    <t>15504</t>
  </si>
  <si>
    <t>15505</t>
  </si>
  <si>
    <t>15506</t>
  </si>
  <si>
    <t>15507</t>
  </si>
  <si>
    <t>15508</t>
  </si>
  <si>
    <t>15509</t>
  </si>
  <si>
    <t>15510</t>
  </si>
  <si>
    <t>15511</t>
  </si>
  <si>
    <t>15520</t>
  </si>
  <si>
    <t>15601</t>
  </si>
  <si>
    <t>15602</t>
  </si>
  <si>
    <t>15603</t>
  </si>
  <si>
    <t>15604</t>
  </si>
  <si>
    <t>15605</t>
  </si>
  <si>
    <t>15606</t>
  </si>
  <si>
    <t>15607</t>
  </si>
  <si>
    <t>15608</t>
  </si>
  <si>
    <t>15609</t>
  </si>
  <si>
    <t>15610</t>
  </si>
  <si>
    <t>15611</t>
  </si>
  <si>
    <t>15620</t>
  </si>
  <si>
    <t>15621</t>
  </si>
  <si>
    <t>15622</t>
  </si>
  <si>
    <t>15623</t>
  </si>
  <si>
    <t>15701</t>
  </si>
  <si>
    <t>15702</t>
  </si>
  <si>
    <t>15703</t>
  </si>
  <si>
    <t>15704</t>
  </si>
  <si>
    <t>15705</t>
  </si>
  <si>
    <t>15706</t>
  </si>
  <si>
    <t>15910</t>
  </si>
  <si>
    <t>15911</t>
  </si>
  <si>
    <t>15920</t>
  </si>
  <si>
    <t>15921</t>
  </si>
  <si>
    <t>15922</t>
  </si>
  <si>
    <t>15924</t>
  </si>
  <si>
    <t>15925</t>
  </si>
  <si>
    <t>15926</t>
  </si>
  <si>
    <t>15927</t>
  </si>
  <si>
    <t>15928</t>
  </si>
  <si>
    <t>15929</t>
  </si>
  <si>
    <t>15930</t>
  </si>
  <si>
    <t>15933</t>
  </si>
  <si>
    <t>15940</t>
  </si>
  <si>
    <t>15941</t>
  </si>
  <si>
    <t>15944</t>
  </si>
  <si>
    <t>15946</t>
  </si>
  <si>
    <t>15950</t>
  </si>
  <si>
    <t>15980</t>
  </si>
  <si>
    <t>16000</t>
  </si>
  <si>
    <t>16100</t>
  </si>
  <si>
    <t>16101</t>
  </si>
  <si>
    <t>16120</t>
  </si>
  <si>
    <t>16145</t>
  </si>
  <si>
    <t>16150</t>
  </si>
  <si>
    <t>16151</t>
  </si>
  <si>
    <t>16152</t>
  </si>
  <si>
    <t>16153</t>
  </si>
  <si>
    <t>16170</t>
  </si>
  <si>
    <t>16171</t>
  </si>
  <si>
    <t>16180</t>
  </si>
  <si>
    <t>16181</t>
  </si>
  <si>
    <t>16190</t>
  </si>
  <si>
    <t>17000</t>
  </si>
  <si>
    <t>17100</t>
  </si>
  <si>
    <t>17150</t>
  </si>
  <si>
    <t>17200</t>
  </si>
  <si>
    <t>20000</t>
  </si>
  <si>
    <t>21100</t>
  </si>
  <si>
    <t>21101</t>
  </si>
  <si>
    <t>21102</t>
  </si>
  <si>
    <t>21103</t>
  </si>
  <si>
    <t>22120</t>
  </si>
  <si>
    <t>22121</t>
  </si>
  <si>
    <t>22122</t>
  </si>
  <si>
    <t>22123</t>
  </si>
  <si>
    <t>22124</t>
  </si>
  <si>
    <t>22125</t>
  </si>
  <si>
    <t>22126</t>
  </si>
  <si>
    <t>22128</t>
  </si>
  <si>
    <t>22129</t>
  </si>
  <si>
    <t>22130</t>
  </si>
  <si>
    <t>22131</t>
  </si>
  <si>
    <t>22136</t>
  </si>
  <si>
    <t>22150</t>
  </si>
  <si>
    <t>22160</t>
  </si>
  <si>
    <t>22190</t>
  </si>
  <si>
    <t>22191</t>
  </si>
  <si>
    <t>22192</t>
  </si>
  <si>
    <t>22193</t>
  </si>
  <si>
    <t>22194</t>
  </si>
  <si>
    <t>22195</t>
  </si>
  <si>
    <t>22198</t>
  </si>
  <si>
    <t>22205</t>
  </si>
  <si>
    <t>22208</t>
  </si>
  <si>
    <t>22211</t>
  </si>
  <si>
    <t>22230</t>
  </si>
  <si>
    <t>22231</t>
  </si>
  <si>
    <t>22239</t>
  </si>
  <si>
    <t>22240</t>
  </si>
  <si>
    <t>22241</t>
  </si>
  <si>
    <t>23100</t>
  </si>
  <si>
    <t>23150</t>
  </si>
  <si>
    <t>23155</t>
  </si>
  <si>
    <t>23200</t>
  </si>
  <si>
    <t>23201</t>
  </si>
  <si>
    <t>23202</t>
  </si>
  <si>
    <t>23208</t>
  </si>
  <si>
    <t>31000</t>
  </si>
  <si>
    <t>31100</t>
  </si>
  <si>
    <t>31121</t>
  </si>
  <si>
    <t>32130</t>
  </si>
  <si>
    <t>31160</t>
  </si>
  <si>
    <t>31180</t>
  </si>
  <si>
    <t>31182</t>
  </si>
  <si>
    <t>31185</t>
  </si>
  <si>
    <t>31200</t>
  </si>
  <si>
    <t>31211</t>
  </si>
  <si>
    <t>31215</t>
  </si>
  <si>
    <t>31220</t>
  </si>
  <si>
    <t>31254</t>
  </si>
  <si>
    <t>31260</t>
  </si>
  <si>
    <t>31270</t>
  </si>
  <si>
    <t>31301</t>
  </si>
  <si>
    <t>31114</t>
  </si>
  <si>
    <t>31130</t>
  </si>
  <si>
    <t>31104</t>
  </si>
  <si>
    <t>31127</t>
  </si>
  <si>
    <t>Obligaciones</t>
  </si>
  <si>
    <t xml:space="preserve">SALDO DEL CAPITAL
EN COLONES AL CIERRE
DEL PERIODO </t>
  </si>
  <si>
    <t>NumConsecutivo</t>
  </si>
  <si>
    <t>ImputContRelac</t>
  </si>
  <si>
    <t>SaldoCapitIniEjerInfo_SaldoCierPerioAnter</t>
  </si>
  <si>
    <t>SaldoCapitIniEjerInfo_AjusSaldoIni</t>
  </si>
  <si>
    <t>SaldoCapitIniEjerInfo_SaldoAjusPerioActu</t>
  </si>
  <si>
    <t>MovEjer_Increm_MovPresupuest</t>
  </si>
  <si>
    <t>MovEjer_Increm_MovSinImpacPresupuest</t>
  </si>
  <si>
    <t>MovEjer_Increm_Total</t>
  </si>
  <si>
    <t>MovEjer_Disminuc_MovPresupuest</t>
  </si>
  <si>
    <t>MovEjer_Disminuc_MovSinImpacPresupuest</t>
  </si>
  <si>
    <t>MovEjer_Disminuc_Total</t>
  </si>
  <si>
    <t>InterVenci_Pagados</t>
  </si>
  <si>
    <t>InterVenci_Impagos</t>
  </si>
  <si>
    <t>GastComisEjer</t>
  </si>
  <si>
    <t>SaldoCapitColonCierPerio</t>
  </si>
  <si>
    <t>ElaboradoPor</t>
  </si>
  <si>
    <t>RevisadoPor</t>
  </si>
  <si>
    <t>AprobadoPor</t>
  </si>
  <si>
    <t>Miles de Colones</t>
  </si>
  <si>
    <t>Consejo Nacional de Clubes 4-S</t>
  </si>
  <si>
    <t>Consejo Nacional de Investigacion en Salud ( CONIS )</t>
  </si>
  <si>
    <t>12575</t>
  </si>
  <si>
    <t>12570</t>
  </si>
  <si>
    <t>12505</t>
  </si>
  <si>
    <t>Agencia de Proteccion de Datos de los Habitantes</t>
  </si>
  <si>
    <t>12581</t>
  </si>
  <si>
    <t>Consejo Nacional de Personas con Discapacidad (CONAPDIS)</t>
  </si>
  <si>
    <r>
      <t xml:space="preserve">       Gobierno Central  </t>
    </r>
    <r>
      <rPr>
        <b/>
        <vertAlign val="superscript"/>
        <sz val="10"/>
        <rFont val="Arial Narrow"/>
        <family val="2"/>
      </rPr>
      <t xml:space="preserve">  </t>
    </r>
  </si>
  <si>
    <r>
      <t xml:space="preserve">      Gobierno Local  </t>
    </r>
    <r>
      <rPr>
        <b/>
        <vertAlign val="superscript"/>
        <sz val="10"/>
        <rFont val="Arial Narrow"/>
        <family val="2"/>
      </rPr>
      <t xml:space="preserve">  </t>
    </r>
  </si>
  <si>
    <t>14296</t>
  </si>
  <si>
    <t>Patronato Nacional de Rehabilitación (PANARE)</t>
  </si>
  <si>
    <t>15216</t>
  </si>
  <si>
    <t>Municipalidad de Rio Cuarto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</si>
</sst>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name val="Arial Narrow"/>
      <family val="2"/>
    </font>
    <font>
      <sz val="11"/>
      <color theme="1"/>
      <name val="Arial Narrow"/>
      <family val="2"/>
    </font>
    <font>
      <b/>
      <sz val="10"/>
      <name val="Arial Narrow"/>
      <family val="2"/>
    </font>
    <font>
      <b/>
      <sz val="10"/>
      <color theme="0"/>
      <name val="Arial Narrow"/>
      <family val="2"/>
    </font>
    <font>
      <b/>
      <vertAlign val="superscript"/>
      <sz val="10"/>
      <name val="Arial Narrow"/>
      <family val="2"/>
    </font>
    <font>
      <sz val="10"/>
      <name val="Arial Narrow"/>
      <family val="2"/>
    </font>
    <font>
      <b/>
      <i/>
      <sz val="10"/>
      <name val="Arial Narrow"/>
      <family val="2"/>
    </font>
    <font>
      <i/>
      <sz val="11"/>
      <name val="Arial Narrow"/>
      <family val="2"/>
    </font>
    <font>
      <sz val="10"/>
      <color theme="0"/>
      <name val="Arial Narrow"/>
      <family val="2"/>
    </font>
    <font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indexed="23"/>
      </patternFill>
    </fill>
    <fill>
      <patternFill patternType="solid">
        <fgColor theme="4" tint="-0.249977111117893"/>
        <bgColor indexed="31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3">
    <xf numFmtId="0" fontId="0" fillId="0" borderId="0"/>
    <xf numFmtId="0" fontId="2" fillId="0" borderId="0"/>
    <xf numFmtId="164" fontId="3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 applyFont="1" applyBorder="1" applyAlignment="1">
      <alignment wrapText="1"/>
    </xf>
    <xf numFmtId="0" fontId="0" fillId="0" borderId="1" xfId="0" applyBorder="1"/>
    <xf numFmtId="0" fontId="0" fillId="0" borderId="0" xfId="0" applyBorder="1"/>
    <xf numFmtId="49" fontId="0" fillId="0" borderId="1" xfId="0" applyNumberFormat="1" applyBorder="1" applyAlignment="1">
      <alignment horizontal="left"/>
    </xf>
    <xf numFmtId="49" fontId="0" fillId="0" borderId="1" xfId="0" applyNumberFormat="1" applyBorder="1"/>
    <xf numFmtId="0" fontId="5" fillId="0" borderId="0" xfId="0" applyFont="1"/>
    <xf numFmtId="0" fontId="9" fillId="0" borderId="4" xfId="0" applyFont="1" applyBorder="1" applyAlignment="1">
      <alignment horizontal="left" vertical="top" indent="10"/>
    </xf>
    <xf numFmtId="0" fontId="9" fillId="0" borderId="5" xfId="0" applyFont="1" applyBorder="1" applyAlignment="1">
      <alignment horizontal="left" vertical="top" indent="10"/>
    </xf>
    <xf numFmtId="0" fontId="5" fillId="0" borderId="5" xfId="0" applyFont="1" applyBorder="1"/>
    <xf numFmtId="0" fontId="5" fillId="0" borderId="3" xfId="0" applyFont="1" applyBorder="1"/>
    <xf numFmtId="0" fontId="5" fillId="0" borderId="6" xfId="0" applyFont="1" applyBorder="1"/>
    <xf numFmtId="0" fontId="9" fillId="0" borderId="0" xfId="0" applyFont="1" applyAlignment="1">
      <alignment horizontal="left" vertical="top" indent="10"/>
    </xf>
    <xf numFmtId="0" fontId="5" fillId="0" borderId="0" xfId="0" applyFont="1" applyAlignment="1">
      <alignment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164" fontId="7" fillId="3" borderId="2" xfId="2" applyFont="1" applyFill="1" applyBorder="1" applyAlignment="1">
      <alignment horizontal="center" vertical="center"/>
    </xf>
    <xf numFmtId="0" fontId="7" fillId="4" borderId="2" xfId="0" applyFont="1" applyFill="1" applyBorder="1" applyAlignment="1">
      <alignment vertical="center"/>
    </xf>
    <xf numFmtId="164" fontId="7" fillId="4" borderId="2" xfId="2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top"/>
    </xf>
    <xf numFmtId="164" fontId="6" fillId="0" borderId="2" xfId="2" applyFont="1" applyBorder="1" applyAlignment="1">
      <alignment horizontal="center"/>
    </xf>
    <xf numFmtId="0" fontId="9" fillId="0" borderId="2" xfId="0" applyFont="1" applyBorder="1" applyAlignment="1">
      <alignment horizontal="left" vertical="top" indent="4"/>
    </xf>
    <xf numFmtId="0" fontId="9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left" vertical="top" wrapText="1"/>
    </xf>
    <xf numFmtId="164" fontId="6" fillId="0" borderId="2" xfId="2" applyFont="1" applyBorder="1" applyAlignment="1" applyProtection="1">
      <alignment horizontal="center"/>
    </xf>
    <xf numFmtId="0" fontId="10" fillId="0" borderId="0" xfId="0" applyFont="1" applyBorder="1" applyAlignment="1">
      <alignment horizontal="right"/>
    </xf>
    <xf numFmtId="0" fontId="13" fillId="0" borderId="0" xfId="0" applyFont="1"/>
    <xf numFmtId="0" fontId="0" fillId="0" borderId="0" xfId="0" applyAlignment="1">
      <alignment vertical="center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 vertical="top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showGridLines="0" tabSelected="1" workbookViewId="0">
      <selection activeCell="A5" sqref="A5:A7"/>
    </sheetView>
  </sheetViews>
  <sheetFormatPr baseColWidth="10" defaultColWidth="11.42578125" defaultRowHeight="16.5" x14ac:dyDescent="0.3"/>
  <cols>
    <col min="1" max="1" width="45.7109375" style="6" customWidth="1"/>
    <col min="2" max="2" width="15.7109375" style="6" customWidth="1"/>
    <col min="3" max="3" width="15.42578125" style="6" customWidth="1"/>
    <col min="4" max="4" width="12.7109375" style="6" customWidth="1"/>
    <col min="5" max="5" width="15.5703125" style="6" customWidth="1"/>
    <col min="6" max="6" width="13.7109375" style="6" customWidth="1"/>
    <col min="7" max="8" width="12.7109375" style="6" customWidth="1"/>
    <col min="9" max="9" width="13" style="6" customWidth="1"/>
    <col min="10" max="15" width="12.7109375" style="6" customWidth="1"/>
    <col min="16" max="256" width="11.42578125" style="6"/>
    <col min="257" max="257" width="45.7109375" style="6" customWidth="1"/>
    <col min="258" max="258" width="15.7109375" style="6" customWidth="1"/>
    <col min="259" max="261" width="12.7109375" style="6" customWidth="1"/>
    <col min="262" max="262" width="13.7109375" style="6" customWidth="1"/>
    <col min="263" max="264" width="12.7109375" style="6" customWidth="1"/>
    <col min="265" max="265" width="13" style="6" customWidth="1"/>
    <col min="266" max="271" width="12.7109375" style="6" customWidth="1"/>
    <col min="272" max="512" width="11.42578125" style="6"/>
    <col min="513" max="513" width="45.7109375" style="6" customWidth="1"/>
    <col min="514" max="514" width="15.7109375" style="6" customWidth="1"/>
    <col min="515" max="517" width="12.7109375" style="6" customWidth="1"/>
    <col min="518" max="518" width="13.7109375" style="6" customWidth="1"/>
    <col min="519" max="520" width="12.7109375" style="6" customWidth="1"/>
    <col min="521" max="521" width="13" style="6" customWidth="1"/>
    <col min="522" max="527" width="12.7109375" style="6" customWidth="1"/>
    <col min="528" max="768" width="11.42578125" style="6"/>
    <col min="769" max="769" width="45.7109375" style="6" customWidth="1"/>
    <col min="770" max="770" width="15.7109375" style="6" customWidth="1"/>
    <col min="771" max="773" width="12.7109375" style="6" customWidth="1"/>
    <col min="774" max="774" width="13.7109375" style="6" customWidth="1"/>
    <col min="775" max="776" width="12.7109375" style="6" customWidth="1"/>
    <col min="777" max="777" width="13" style="6" customWidth="1"/>
    <col min="778" max="783" width="12.7109375" style="6" customWidth="1"/>
    <col min="784" max="1024" width="11.42578125" style="6"/>
    <col min="1025" max="1025" width="45.7109375" style="6" customWidth="1"/>
    <col min="1026" max="1026" width="15.7109375" style="6" customWidth="1"/>
    <col min="1027" max="1029" width="12.7109375" style="6" customWidth="1"/>
    <col min="1030" max="1030" width="13.7109375" style="6" customWidth="1"/>
    <col min="1031" max="1032" width="12.7109375" style="6" customWidth="1"/>
    <col min="1033" max="1033" width="13" style="6" customWidth="1"/>
    <col min="1034" max="1039" width="12.7109375" style="6" customWidth="1"/>
    <col min="1040" max="1280" width="11.42578125" style="6"/>
    <col min="1281" max="1281" width="45.7109375" style="6" customWidth="1"/>
    <col min="1282" max="1282" width="15.7109375" style="6" customWidth="1"/>
    <col min="1283" max="1285" width="12.7109375" style="6" customWidth="1"/>
    <col min="1286" max="1286" width="13.7109375" style="6" customWidth="1"/>
    <col min="1287" max="1288" width="12.7109375" style="6" customWidth="1"/>
    <col min="1289" max="1289" width="13" style="6" customWidth="1"/>
    <col min="1290" max="1295" width="12.7109375" style="6" customWidth="1"/>
    <col min="1296" max="1536" width="11.42578125" style="6"/>
    <col min="1537" max="1537" width="45.7109375" style="6" customWidth="1"/>
    <col min="1538" max="1538" width="15.7109375" style="6" customWidth="1"/>
    <col min="1539" max="1541" width="12.7109375" style="6" customWidth="1"/>
    <col min="1542" max="1542" width="13.7109375" style="6" customWidth="1"/>
    <col min="1543" max="1544" width="12.7109375" style="6" customWidth="1"/>
    <col min="1545" max="1545" width="13" style="6" customWidth="1"/>
    <col min="1546" max="1551" width="12.7109375" style="6" customWidth="1"/>
    <col min="1552" max="1792" width="11.42578125" style="6"/>
    <col min="1793" max="1793" width="45.7109375" style="6" customWidth="1"/>
    <col min="1794" max="1794" width="15.7109375" style="6" customWidth="1"/>
    <col min="1795" max="1797" width="12.7109375" style="6" customWidth="1"/>
    <col min="1798" max="1798" width="13.7109375" style="6" customWidth="1"/>
    <col min="1799" max="1800" width="12.7109375" style="6" customWidth="1"/>
    <col min="1801" max="1801" width="13" style="6" customWidth="1"/>
    <col min="1802" max="1807" width="12.7109375" style="6" customWidth="1"/>
    <col min="1808" max="2048" width="11.42578125" style="6"/>
    <col min="2049" max="2049" width="45.7109375" style="6" customWidth="1"/>
    <col min="2050" max="2050" width="15.7109375" style="6" customWidth="1"/>
    <col min="2051" max="2053" width="12.7109375" style="6" customWidth="1"/>
    <col min="2054" max="2054" width="13.7109375" style="6" customWidth="1"/>
    <col min="2055" max="2056" width="12.7109375" style="6" customWidth="1"/>
    <col min="2057" max="2057" width="13" style="6" customWidth="1"/>
    <col min="2058" max="2063" width="12.7109375" style="6" customWidth="1"/>
    <col min="2064" max="2304" width="11.42578125" style="6"/>
    <col min="2305" max="2305" width="45.7109375" style="6" customWidth="1"/>
    <col min="2306" max="2306" width="15.7109375" style="6" customWidth="1"/>
    <col min="2307" max="2309" width="12.7109375" style="6" customWidth="1"/>
    <col min="2310" max="2310" width="13.7109375" style="6" customWidth="1"/>
    <col min="2311" max="2312" width="12.7109375" style="6" customWidth="1"/>
    <col min="2313" max="2313" width="13" style="6" customWidth="1"/>
    <col min="2314" max="2319" width="12.7109375" style="6" customWidth="1"/>
    <col min="2320" max="2560" width="11.42578125" style="6"/>
    <col min="2561" max="2561" width="45.7109375" style="6" customWidth="1"/>
    <col min="2562" max="2562" width="15.7109375" style="6" customWidth="1"/>
    <col min="2563" max="2565" width="12.7109375" style="6" customWidth="1"/>
    <col min="2566" max="2566" width="13.7109375" style="6" customWidth="1"/>
    <col min="2567" max="2568" width="12.7109375" style="6" customWidth="1"/>
    <col min="2569" max="2569" width="13" style="6" customWidth="1"/>
    <col min="2570" max="2575" width="12.7109375" style="6" customWidth="1"/>
    <col min="2576" max="2816" width="11.42578125" style="6"/>
    <col min="2817" max="2817" width="45.7109375" style="6" customWidth="1"/>
    <col min="2818" max="2818" width="15.7109375" style="6" customWidth="1"/>
    <col min="2819" max="2821" width="12.7109375" style="6" customWidth="1"/>
    <col min="2822" max="2822" width="13.7109375" style="6" customWidth="1"/>
    <col min="2823" max="2824" width="12.7109375" style="6" customWidth="1"/>
    <col min="2825" max="2825" width="13" style="6" customWidth="1"/>
    <col min="2826" max="2831" width="12.7109375" style="6" customWidth="1"/>
    <col min="2832" max="3072" width="11.42578125" style="6"/>
    <col min="3073" max="3073" width="45.7109375" style="6" customWidth="1"/>
    <col min="3074" max="3074" width="15.7109375" style="6" customWidth="1"/>
    <col min="3075" max="3077" width="12.7109375" style="6" customWidth="1"/>
    <col min="3078" max="3078" width="13.7109375" style="6" customWidth="1"/>
    <col min="3079" max="3080" width="12.7109375" style="6" customWidth="1"/>
    <col min="3081" max="3081" width="13" style="6" customWidth="1"/>
    <col min="3082" max="3087" width="12.7109375" style="6" customWidth="1"/>
    <col min="3088" max="3328" width="11.42578125" style="6"/>
    <col min="3329" max="3329" width="45.7109375" style="6" customWidth="1"/>
    <col min="3330" max="3330" width="15.7109375" style="6" customWidth="1"/>
    <col min="3331" max="3333" width="12.7109375" style="6" customWidth="1"/>
    <col min="3334" max="3334" width="13.7109375" style="6" customWidth="1"/>
    <col min="3335" max="3336" width="12.7109375" style="6" customWidth="1"/>
    <col min="3337" max="3337" width="13" style="6" customWidth="1"/>
    <col min="3338" max="3343" width="12.7109375" style="6" customWidth="1"/>
    <col min="3344" max="3584" width="11.42578125" style="6"/>
    <col min="3585" max="3585" width="45.7109375" style="6" customWidth="1"/>
    <col min="3586" max="3586" width="15.7109375" style="6" customWidth="1"/>
    <col min="3587" max="3589" width="12.7109375" style="6" customWidth="1"/>
    <col min="3590" max="3590" width="13.7109375" style="6" customWidth="1"/>
    <col min="3591" max="3592" width="12.7109375" style="6" customWidth="1"/>
    <col min="3593" max="3593" width="13" style="6" customWidth="1"/>
    <col min="3594" max="3599" width="12.7109375" style="6" customWidth="1"/>
    <col min="3600" max="3840" width="11.42578125" style="6"/>
    <col min="3841" max="3841" width="45.7109375" style="6" customWidth="1"/>
    <col min="3842" max="3842" width="15.7109375" style="6" customWidth="1"/>
    <col min="3843" max="3845" width="12.7109375" style="6" customWidth="1"/>
    <col min="3846" max="3846" width="13.7109375" style="6" customWidth="1"/>
    <col min="3847" max="3848" width="12.7109375" style="6" customWidth="1"/>
    <col min="3849" max="3849" width="13" style="6" customWidth="1"/>
    <col min="3850" max="3855" width="12.7109375" style="6" customWidth="1"/>
    <col min="3856" max="4096" width="11.42578125" style="6"/>
    <col min="4097" max="4097" width="45.7109375" style="6" customWidth="1"/>
    <col min="4098" max="4098" width="15.7109375" style="6" customWidth="1"/>
    <col min="4099" max="4101" width="12.7109375" style="6" customWidth="1"/>
    <col min="4102" max="4102" width="13.7109375" style="6" customWidth="1"/>
    <col min="4103" max="4104" width="12.7109375" style="6" customWidth="1"/>
    <col min="4105" max="4105" width="13" style="6" customWidth="1"/>
    <col min="4106" max="4111" width="12.7109375" style="6" customWidth="1"/>
    <col min="4112" max="4352" width="11.42578125" style="6"/>
    <col min="4353" max="4353" width="45.7109375" style="6" customWidth="1"/>
    <col min="4354" max="4354" width="15.7109375" style="6" customWidth="1"/>
    <col min="4355" max="4357" width="12.7109375" style="6" customWidth="1"/>
    <col min="4358" max="4358" width="13.7109375" style="6" customWidth="1"/>
    <col min="4359" max="4360" width="12.7109375" style="6" customWidth="1"/>
    <col min="4361" max="4361" width="13" style="6" customWidth="1"/>
    <col min="4362" max="4367" width="12.7109375" style="6" customWidth="1"/>
    <col min="4368" max="4608" width="11.42578125" style="6"/>
    <col min="4609" max="4609" width="45.7109375" style="6" customWidth="1"/>
    <col min="4610" max="4610" width="15.7109375" style="6" customWidth="1"/>
    <col min="4611" max="4613" width="12.7109375" style="6" customWidth="1"/>
    <col min="4614" max="4614" width="13.7109375" style="6" customWidth="1"/>
    <col min="4615" max="4616" width="12.7109375" style="6" customWidth="1"/>
    <col min="4617" max="4617" width="13" style="6" customWidth="1"/>
    <col min="4618" max="4623" width="12.7109375" style="6" customWidth="1"/>
    <col min="4624" max="4864" width="11.42578125" style="6"/>
    <col min="4865" max="4865" width="45.7109375" style="6" customWidth="1"/>
    <col min="4866" max="4866" width="15.7109375" style="6" customWidth="1"/>
    <col min="4867" max="4869" width="12.7109375" style="6" customWidth="1"/>
    <col min="4870" max="4870" width="13.7109375" style="6" customWidth="1"/>
    <col min="4871" max="4872" width="12.7109375" style="6" customWidth="1"/>
    <col min="4873" max="4873" width="13" style="6" customWidth="1"/>
    <col min="4874" max="4879" width="12.7109375" style="6" customWidth="1"/>
    <col min="4880" max="5120" width="11.42578125" style="6"/>
    <col min="5121" max="5121" width="45.7109375" style="6" customWidth="1"/>
    <col min="5122" max="5122" width="15.7109375" style="6" customWidth="1"/>
    <col min="5123" max="5125" width="12.7109375" style="6" customWidth="1"/>
    <col min="5126" max="5126" width="13.7109375" style="6" customWidth="1"/>
    <col min="5127" max="5128" width="12.7109375" style="6" customWidth="1"/>
    <col min="5129" max="5129" width="13" style="6" customWidth="1"/>
    <col min="5130" max="5135" width="12.7109375" style="6" customWidth="1"/>
    <col min="5136" max="5376" width="11.42578125" style="6"/>
    <col min="5377" max="5377" width="45.7109375" style="6" customWidth="1"/>
    <col min="5378" max="5378" width="15.7109375" style="6" customWidth="1"/>
    <col min="5379" max="5381" width="12.7109375" style="6" customWidth="1"/>
    <col min="5382" max="5382" width="13.7109375" style="6" customWidth="1"/>
    <col min="5383" max="5384" width="12.7109375" style="6" customWidth="1"/>
    <col min="5385" max="5385" width="13" style="6" customWidth="1"/>
    <col min="5386" max="5391" width="12.7109375" style="6" customWidth="1"/>
    <col min="5392" max="5632" width="11.42578125" style="6"/>
    <col min="5633" max="5633" width="45.7109375" style="6" customWidth="1"/>
    <col min="5634" max="5634" width="15.7109375" style="6" customWidth="1"/>
    <col min="5635" max="5637" width="12.7109375" style="6" customWidth="1"/>
    <col min="5638" max="5638" width="13.7109375" style="6" customWidth="1"/>
    <col min="5639" max="5640" width="12.7109375" style="6" customWidth="1"/>
    <col min="5641" max="5641" width="13" style="6" customWidth="1"/>
    <col min="5642" max="5647" width="12.7109375" style="6" customWidth="1"/>
    <col min="5648" max="5888" width="11.42578125" style="6"/>
    <col min="5889" max="5889" width="45.7109375" style="6" customWidth="1"/>
    <col min="5890" max="5890" width="15.7109375" style="6" customWidth="1"/>
    <col min="5891" max="5893" width="12.7109375" style="6" customWidth="1"/>
    <col min="5894" max="5894" width="13.7109375" style="6" customWidth="1"/>
    <col min="5895" max="5896" width="12.7109375" style="6" customWidth="1"/>
    <col min="5897" max="5897" width="13" style="6" customWidth="1"/>
    <col min="5898" max="5903" width="12.7109375" style="6" customWidth="1"/>
    <col min="5904" max="6144" width="11.42578125" style="6"/>
    <col min="6145" max="6145" width="45.7109375" style="6" customWidth="1"/>
    <col min="6146" max="6146" width="15.7109375" style="6" customWidth="1"/>
    <col min="6147" max="6149" width="12.7109375" style="6" customWidth="1"/>
    <col min="6150" max="6150" width="13.7109375" style="6" customWidth="1"/>
    <col min="6151" max="6152" width="12.7109375" style="6" customWidth="1"/>
    <col min="6153" max="6153" width="13" style="6" customWidth="1"/>
    <col min="6154" max="6159" width="12.7109375" style="6" customWidth="1"/>
    <col min="6160" max="6400" width="11.42578125" style="6"/>
    <col min="6401" max="6401" width="45.7109375" style="6" customWidth="1"/>
    <col min="6402" max="6402" width="15.7109375" style="6" customWidth="1"/>
    <col min="6403" max="6405" width="12.7109375" style="6" customWidth="1"/>
    <col min="6406" max="6406" width="13.7109375" style="6" customWidth="1"/>
    <col min="6407" max="6408" width="12.7109375" style="6" customWidth="1"/>
    <col min="6409" max="6409" width="13" style="6" customWidth="1"/>
    <col min="6410" max="6415" width="12.7109375" style="6" customWidth="1"/>
    <col min="6416" max="6656" width="11.42578125" style="6"/>
    <col min="6657" max="6657" width="45.7109375" style="6" customWidth="1"/>
    <col min="6658" max="6658" width="15.7109375" style="6" customWidth="1"/>
    <col min="6659" max="6661" width="12.7109375" style="6" customWidth="1"/>
    <col min="6662" max="6662" width="13.7109375" style="6" customWidth="1"/>
    <col min="6663" max="6664" width="12.7109375" style="6" customWidth="1"/>
    <col min="6665" max="6665" width="13" style="6" customWidth="1"/>
    <col min="6666" max="6671" width="12.7109375" style="6" customWidth="1"/>
    <col min="6672" max="6912" width="11.42578125" style="6"/>
    <col min="6913" max="6913" width="45.7109375" style="6" customWidth="1"/>
    <col min="6914" max="6914" width="15.7109375" style="6" customWidth="1"/>
    <col min="6915" max="6917" width="12.7109375" style="6" customWidth="1"/>
    <col min="6918" max="6918" width="13.7109375" style="6" customWidth="1"/>
    <col min="6919" max="6920" width="12.7109375" style="6" customWidth="1"/>
    <col min="6921" max="6921" width="13" style="6" customWidth="1"/>
    <col min="6922" max="6927" width="12.7109375" style="6" customWidth="1"/>
    <col min="6928" max="7168" width="11.42578125" style="6"/>
    <col min="7169" max="7169" width="45.7109375" style="6" customWidth="1"/>
    <col min="7170" max="7170" width="15.7109375" style="6" customWidth="1"/>
    <col min="7171" max="7173" width="12.7109375" style="6" customWidth="1"/>
    <col min="7174" max="7174" width="13.7109375" style="6" customWidth="1"/>
    <col min="7175" max="7176" width="12.7109375" style="6" customWidth="1"/>
    <col min="7177" max="7177" width="13" style="6" customWidth="1"/>
    <col min="7178" max="7183" width="12.7109375" style="6" customWidth="1"/>
    <col min="7184" max="7424" width="11.42578125" style="6"/>
    <col min="7425" max="7425" width="45.7109375" style="6" customWidth="1"/>
    <col min="7426" max="7426" width="15.7109375" style="6" customWidth="1"/>
    <col min="7427" max="7429" width="12.7109375" style="6" customWidth="1"/>
    <col min="7430" max="7430" width="13.7109375" style="6" customWidth="1"/>
    <col min="7431" max="7432" width="12.7109375" style="6" customWidth="1"/>
    <col min="7433" max="7433" width="13" style="6" customWidth="1"/>
    <col min="7434" max="7439" width="12.7109375" style="6" customWidth="1"/>
    <col min="7440" max="7680" width="11.42578125" style="6"/>
    <col min="7681" max="7681" width="45.7109375" style="6" customWidth="1"/>
    <col min="7682" max="7682" width="15.7109375" style="6" customWidth="1"/>
    <col min="7683" max="7685" width="12.7109375" style="6" customWidth="1"/>
    <col min="7686" max="7686" width="13.7109375" style="6" customWidth="1"/>
    <col min="7687" max="7688" width="12.7109375" style="6" customWidth="1"/>
    <col min="7689" max="7689" width="13" style="6" customWidth="1"/>
    <col min="7690" max="7695" width="12.7109375" style="6" customWidth="1"/>
    <col min="7696" max="7936" width="11.42578125" style="6"/>
    <col min="7937" max="7937" width="45.7109375" style="6" customWidth="1"/>
    <col min="7938" max="7938" width="15.7109375" style="6" customWidth="1"/>
    <col min="7939" max="7941" width="12.7109375" style="6" customWidth="1"/>
    <col min="7942" max="7942" width="13.7109375" style="6" customWidth="1"/>
    <col min="7943" max="7944" width="12.7109375" style="6" customWidth="1"/>
    <col min="7945" max="7945" width="13" style="6" customWidth="1"/>
    <col min="7946" max="7951" width="12.7109375" style="6" customWidth="1"/>
    <col min="7952" max="8192" width="11.42578125" style="6"/>
    <col min="8193" max="8193" width="45.7109375" style="6" customWidth="1"/>
    <col min="8194" max="8194" width="15.7109375" style="6" customWidth="1"/>
    <col min="8195" max="8197" width="12.7109375" style="6" customWidth="1"/>
    <col min="8198" max="8198" width="13.7109375" style="6" customWidth="1"/>
    <col min="8199" max="8200" width="12.7109375" style="6" customWidth="1"/>
    <col min="8201" max="8201" width="13" style="6" customWidth="1"/>
    <col min="8202" max="8207" width="12.7109375" style="6" customWidth="1"/>
    <col min="8208" max="8448" width="11.42578125" style="6"/>
    <col min="8449" max="8449" width="45.7109375" style="6" customWidth="1"/>
    <col min="8450" max="8450" width="15.7109375" style="6" customWidth="1"/>
    <col min="8451" max="8453" width="12.7109375" style="6" customWidth="1"/>
    <col min="8454" max="8454" width="13.7109375" style="6" customWidth="1"/>
    <col min="8455" max="8456" width="12.7109375" style="6" customWidth="1"/>
    <col min="8457" max="8457" width="13" style="6" customWidth="1"/>
    <col min="8458" max="8463" width="12.7109375" style="6" customWidth="1"/>
    <col min="8464" max="8704" width="11.42578125" style="6"/>
    <col min="8705" max="8705" width="45.7109375" style="6" customWidth="1"/>
    <col min="8706" max="8706" width="15.7109375" style="6" customWidth="1"/>
    <col min="8707" max="8709" width="12.7109375" style="6" customWidth="1"/>
    <col min="8710" max="8710" width="13.7109375" style="6" customWidth="1"/>
    <col min="8711" max="8712" width="12.7109375" style="6" customWidth="1"/>
    <col min="8713" max="8713" width="13" style="6" customWidth="1"/>
    <col min="8714" max="8719" width="12.7109375" style="6" customWidth="1"/>
    <col min="8720" max="8960" width="11.42578125" style="6"/>
    <col min="8961" max="8961" width="45.7109375" style="6" customWidth="1"/>
    <col min="8962" max="8962" width="15.7109375" style="6" customWidth="1"/>
    <col min="8963" max="8965" width="12.7109375" style="6" customWidth="1"/>
    <col min="8966" max="8966" width="13.7109375" style="6" customWidth="1"/>
    <col min="8967" max="8968" width="12.7109375" style="6" customWidth="1"/>
    <col min="8969" max="8969" width="13" style="6" customWidth="1"/>
    <col min="8970" max="8975" width="12.7109375" style="6" customWidth="1"/>
    <col min="8976" max="9216" width="11.42578125" style="6"/>
    <col min="9217" max="9217" width="45.7109375" style="6" customWidth="1"/>
    <col min="9218" max="9218" width="15.7109375" style="6" customWidth="1"/>
    <col min="9219" max="9221" width="12.7109375" style="6" customWidth="1"/>
    <col min="9222" max="9222" width="13.7109375" style="6" customWidth="1"/>
    <col min="9223" max="9224" width="12.7109375" style="6" customWidth="1"/>
    <col min="9225" max="9225" width="13" style="6" customWidth="1"/>
    <col min="9226" max="9231" width="12.7109375" style="6" customWidth="1"/>
    <col min="9232" max="9472" width="11.42578125" style="6"/>
    <col min="9473" max="9473" width="45.7109375" style="6" customWidth="1"/>
    <col min="9474" max="9474" width="15.7109375" style="6" customWidth="1"/>
    <col min="9475" max="9477" width="12.7109375" style="6" customWidth="1"/>
    <col min="9478" max="9478" width="13.7109375" style="6" customWidth="1"/>
    <col min="9479" max="9480" width="12.7109375" style="6" customWidth="1"/>
    <col min="9481" max="9481" width="13" style="6" customWidth="1"/>
    <col min="9482" max="9487" width="12.7109375" style="6" customWidth="1"/>
    <col min="9488" max="9728" width="11.42578125" style="6"/>
    <col min="9729" max="9729" width="45.7109375" style="6" customWidth="1"/>
    <col min="9730" max="9730" width="15.7109375" style="6" customWidth="1"/>
    <col min="9731" max="9733" width="12.7109375" style="6" customWidth="1"/>
    <col min="9734" max="9734" width="13.7109375" style="6" customWidth="1"/>
    <col min="9735" max="9736" width="12.7109375" style="6" customWidth="1"/>
    <col min="9737" max="9737" width="13" style="6" customWidth="1"/>
    <col min="9738" max="9743" width="12.7109375" style="6" customWidth="1"/>
    <col min="9744" max="9984" width="11.42578125" style="6"/>
    <col min="9985" max="9985" width="45.7109375" style="6" customWidth="1"/>
    <col min="9986" max="9986" width="15.7109375" style="6" customWidth="1"/>
    <col min="9987" max="9989" width="12.7109375" style="6" customWidth="1"/>
    <col min="9990" max="9990" width="13.7109375" style="6" customWidth="1"/>
    <col min="9991" max="9992" width="12.7109375" style="6" customWidth="1"/>
    <col min="9993" max="9993" width="13" style="6" customWidth="1"/>
    <col min="9994" max="9999" width="12.7109375" style="6" customWidth="1"/>
    <col min="10000" max="10240" width="11.42578125" style="6"/>
    <col min="10241" max="10241" width="45.7109375" style="6" customWidth="1"/>
    <col min="10242" max="10242" width="15.7109375" style="6" customWidth="1"/>
    <col min="10243" max="10245" width="12.7109375" style="6" customWidth="1"/>
    <col min="10246" max="10246" width="13.7109375" style="6" customWidth="1"/>
    <col min="10247" max="10248" width="12.7109375" style="6" customWidth="1"/>
    <col min="10249" max="10249" width="13" style="6" customWidth="1"/>
    <col min="10250" max="10255" width="12.7109375" style="6" customWidth="1"/>
    <col min="10256" max="10496" width="11.42578125" style="6"/>
    <col min="10497" max="10497" width="45.7109375" style="6" customWidth="1"/>
    <col min="10498" max="10498" width="15.7109375" style="6" customWidth="1"/>
    <col min="10499" max="10501" width="12.7109375" style="6" customWidth="1"/>
    <col min="10502" max="10502" width="13.7109375" style="6" customWidth="1"/>
    <col min="10503" max="10504" width="12.7109375" style="6" customWidth="1"/>
    <col min="10505" max="10505" width="13" style="6" customWidth="1"/>
    <col min="10506" max="10511" width="12.7109375" style="6" customWidth="1"/>
    <col min="10512" max="10752" width="11.42578125" style="6"/>
    <col min="10753" max="10753" width="45.7109375" style="6" customWidth="1"/>
    <col min="10754" max="10754" width="15.7109375" style="6" customWidth="1"/>
    <col min="10755" max="10757" width="12.7109375" style="6" customWidth="1"/>
    <col min="10758" max="10758" width="13.7109375" style="6" customWidth="1"/>
    <col min="10759" max="10760" width="12.7109375" style="6" customWidth="1"/>
    <col min="10761" max="10761" width="13" style="6" customWidth="1"/>
    <col min="10762" max="10767" width="12.7109375" style="6" customWidth="1"/>
    <col min="10768" max="11008" width="11.42578125" style="6"/>
    <col min="11009" max="11009" width="45.7109375" style="6" customWidth="1"/>
    <col min="11010" max="11010" width="15.7109375" style="6" customWidth="1"/>
    <col min="11011" max="11013" width="12.7109375" style="6" customWidth="1"/>
    <col min="11014" max="11014" width="13.7109375" style="6" customWidth="1"/>
    <col min="11015" max="11016" width="12.7109375" style="6" customWidth="1"/>
    <col min="11017" max="11017" width="13" style="6" customWidth="1"/>
    <col min="11018" max="11023" width="12.7109375" style="6" customWidth="1"/>
    <col min="11024" max="11264" width="11.42578125" style="6"/>
    <col min="11265" max="11265" width="45.7109375" style="6" customWidth="1"/>
    <col min="11266" max="11266" width="15.7109375" style="6" customWidth="1"/>
    <col min="11267" max="11269" width="12.7109375" style="6" customWidth="1"/>
    <col min="11270" max="11270" width="13.7109375" style="6" customWidth="1"/>
    <col min="11271" max="11272" width="12.7109375" style="6" customWidth="1"/>
    <col min="11273" max="11273" width="13" style="6" customWidth="1"/>
    <col min="11274" max="11279" width="12.7109375" style="6" customWidth="1"/>
    <col min="11280" max="11520" width="11.42578125" style="6"/>
    <col min="11521" max="11521" width="45.7109375" style="6" customWidth="1"/>
    <col min="11522" max="11522" width="15.7109375" style="6" customWidth="1"/>
    <col min="11523" max="11525" width="12.7109375" style="6" customWidth="1"/>
    <col min="11526" max="11526" width="13.7109375" style="6" customWidth="1"/>
    <col min="11527" max="11528" width="12.7109375" style="6" customWidth="1"/>
    <col min="11529" max="11529" width="13" style="6" customWidth="1"/>
    <col min="11530" max="11535" width="12.7109375" style="6" customWidth="1"/>
    <col min="11536" max="11776" width="11.42578125" style="6"/>
    <col min="11777" max="11777" width="45.7109375" style="6" customWidth="1"/>
    <col min="11778" max="11778" width="15.7109375" style="6" customWidth="1"/>
    <col min="11779" max="11781" width="12.7109375" style="6" customWidth="1"/>
    <col min="11782" max="11782" width="13.7109375" style="6" customWidth="1"/>
    <col min="11783" max="11784" width="12.7109375" style="6" customWidth="1"/>
    <col min="11785" max="11785" width="13" style="6" customWidth="1"/>
    <col min="11786" max="11791" width="12.7109375" style="6" customWidth="1"/>
    <col min="11792" max="12032" width="11.42578125" style="6"/>
    <col min="12033" max="12033" width="45.7109375" style="6" customWidth="1"/>
    <col min="12034" max="12034" width="15.7109375" style="6" customWidth="1"/>
    <col min="12035" max="12037" width="12.7109375" style="6" customWidth="1"/>
    <col min="12038" max="12038" width="13.7109375" style="6" customWidth="1"/>
    <col min="12039" max="12040" width="12.7109375" style="6" customWidth="1"/>
    <col min="12041" max="12041" width="13" style="6" customWidth="1"/>
    <col min="12042" max="12047" width="12.7109375" style="6" customWidth="1"/>
    <col min="12048" max="12288" width="11.42578125" style="6"/>
    <col min="12289" max="12289" width="45.7109375" style="6" customWidth="1"/>
    <col min="12290" max="12290" width="15.7109375" style="6" customWidth="1"/>
    <col min="12291" max="12293" width="12.7109375" style="6" customWidth="1"/>
    <col min="12294" max="12294" width="13.7109375" style="6" customWidth="1"/>
    <col min="12295" max="12296" width="12.7109375" style="6" customWidth="1"/>
    <col min="12297" max="12297" width="13" style="6" customWidth="1"/>
    <col min="12298" max="12303" width="12.7109375" style="6" customWidth="1"/>
    <col min="12304" max="12544" width="11.42578125" style="6"/>
    <col min="12545" max="12545" width="45.7109375" style="6" customWidth="1"/>
    <col min="12546" max="12546" width="15.7109375" style="6" customWidth="1"/>
    <col min="12547" max="12549" width="12.7109375" style="6" customWidth="1"/>
    <col min="12550" max="12550" width="13.7109375" style="6" customWidth="1"/>
    <col min="12551" max="12552" width="12.7109375" style="6" customWidth="1"/>
    <col min="12553" max="12553" width="13" style="6" customWidth="1"/>
    <col min="12554" max="12559" width="12.7109375" style="6" customWidth="1"/>
    <col min="12560" max="12800" width="11.42578125" style="6"/>
    <col min="12801" max="12801" width="45.7109375" style="6" customWidth="1"/>
    <col min="12802" max="12802" width="15.7109375" style="6" customWidth="1"/>
    <col min="12803" max="12805" width="12.7109375" style="6" customWidth="1"/>
    <col min="12806" max="12806" width="13.7109375" style="6" customWidth="1"/>
    <col min="12807" max="12808" width="12.7109375" style="6" customWidth="1"/>
    <col min="12809" max="12809" width="13" style="6" customWidth="1"/>
    <col min="12810" max="12815" width="12.7109375" style="6" customWidth="1"/>
    <col min="12816" max="13056" width="11.42578125" style="6"/>
    <col min="13057" max="13057" width="45.7109375" style="6" customWidth="1"/>
    <col min="13058" max="13058" width="15.7109375" style="6" customWidth="1"/>
    <col min="13059" max="13061" width="12.7109375" style="6" customWidth="1"/>
    <col min="13062" max="13062" width="13.7109375" style="6" customWidth="1"/>
    <col min="13063" max="13064" width="12.7109375" style="6" customWidth="1"/>
    <col min="13065" max="13065" width="13" style="6" customWidth="1"/>
    <col min="13066" max="13071" width="12.7109375" style="6" customWidth="1"/>
    <col min="13072" max="13312" width="11.42578125" style="6"/>
    <col min="13313" max="13313" width="45.7109375" style="6" customWidth="1"/>
    <col min="13314" max="13314" width="15.7109375" style="6" customWidth="1"/>
    <col min="13315" max="13317" width="12.7109375" style="6" customWidth="1"/>
    <col min="13318" max="13318" width="13.7109375" style="6" customWidth="1"/>
    <col min="13319" max="13320" width="12.7109375" style="6" customWidth="1"/>
    <col min="13321" max="13321" width="13" style="6" customWidth="1"/>
    <col min="13322" max="13327" width="12.7109375" style="6" customWidth="1"/>
    <col min="13328" max="13568" width="11.42578125" style="6"/>
    <col min="13569" max="13569" width="45.7109375" style="6" customWidth="1"/>
    <col min="13570" max="13570" width="15.7109375" style="6" customWidth="1"/>
    <col min="13571" max="13573" width="12.7109375" style="6" customWidth="1"/>
    <col min="13574" max="13574" width="13.7109375" style="6" customWidth="1"/>
    <col min="13575" max="13576" width="12.7109375" style="6" customWidth="1"/>
    <col min="13577" max="13577" width="13" style="6" customWidth="1"/>
    <col min="13578" max="13583" width="12.7109375" style="6" customWidth="1"/>
    <col min="13584" max="13824" width="11.42578125" style="6"/>
    <col min="13825" max="13825" width="45.7109375" style="6" customWidth="1"/>
    <col min="13826" max="13826" width="15.7109375" style="6" customWidth="1"/>
    <col min="13827" max="13829" width="12.7109375" style="6" customWidth="1"/>
    <col min="13830" max="13830" width="13.7109375" style="6" customWidth="1"/>
    <col min="13831" max="13832" width="12.7109375" style="6" customWidth="1"/>
    <col min="13833" max="13833" width="13" style="6" customWidth="1"/>
    <col min="13834" max="13839" width="12.7109375" style="6" customWidth="1"/>
    <col min="13840" max="14080" width="11.42578125" style="6"/>
    <col min="14081" max="14081" width="45.7109375" style="6" customWidth="1"/>
    <col min="14082" max="14082" width="15.7109375" style="6" customWidth="1"/>
    <col min="14083" max="14085" width="12.7109375" style="6" customWidth="1"/>
    <col min="14086" max="14086" width="13.7109375" style="6" customWidth="1"/>
    <col min="14087" max="14088" width="12.7109375" style="6" customWidth="1"/>
    <col min="14089" max="14089" width="13" style="6" customWidth="1"/>
    <col min="14090" max="14095" width="12.7109375" style="6" customWidth="1"/>
    <col min="14096" max="14336" width="11.42578125" style="6"/>
    <col min="14337" max="14337" width="45.7109375" style="6" customWidth="1"/>
    <col min="14338" max="14338" width="15.7109375" style="6" customWidth="1"/>
    <col min="14339" max="14341" width="12.7109375" style="6" customWidth="1"/>
    <col min="14342" max="14342" width="13.7109375" style="6" customWidth="1"/>
    <col min="14343" max="14344" width="12.7109375" style="6" customWidth="1"/>
    <col min="14345" max="14345" width="13" style="6" customWidth="1"/>
    <col min="14346" max="14351" width="12.7109375" style="6" customWidth="1"/>
    <col min="14352" max="14592" width="11.42578125" style="6"/>
    <col min="14593" max="14593" width="45.7109375" style="6" customWidth="1"/>
    <col min="14594" max="14594" width="15.7109375" style="6" customWidth="1"/>
    <col min="14595" max="14597" width="12.7109375" style="6" customWidth="1"/>
    <col min="14598" max="14598" width="13.7109375" style="6" customWidth="1"/>
    <col min="14599" max="14600" width="12.7109375" style="6" customWidth="1"/>
    <col min="14601" max="14601" width="13" style="6" customWidth="1"/>
    <col min="14602" max="14607" width="12.7109375" style="6" customWidth="1"/>
    <col min="14608" max="14848" width="11.42578125" style="6"/>
    <col min="14849" max="14849" width="45.7109375" style="6" customWidth="1"/>
    <col min="14850" max="14850" width="15.7109375" style="6" customWidth="1"/>
    <col min="14851" max="14853" width="12.7109375" style="6" customWidth="1"/>
    <col min="14854" max="14854" width="13.7109375" style="6" customWidth="1"/>
    <col min="14855" max="14856" width="12.7109375" style="6" customWidth="1"/>
    <col min="14857" max="14857" width="13" style="6" customWidth="1"/>
    <col min="14858" max="14863" width="12.7109375" style="6" customWidth="1"/>
    <col min="14864" max="15104" width="11.42578125" style="6"/>
    <col min="15105" max="15105" width="45.7109375" style="6" customWidth="1"/>
    <col min="15106" max="15106" width="15.7109375" style="6" customWidth="1"/>
    <col min="15107" max="15109" width="12.7109375" style="6" customWidth="1"/>
    <col min="15110" max="15110" width="13.7109375" style="6" customWidth="1"/>
    <col min="15111" max="15112" width="12.7109375" style="6" customWidth="1"/>
    <col min="15113" max="15113" width="13" style="6" customWidth="1"/>
    <col min="15114" max="15119" width="12.7109375" style="6" customWidth="1"/>
    <col min="15120" max="15360" width="11.42578125" style="6"/>
    <col min="15361" max="15361" width="45.7109375" style="6" customWidth="1"/>
    <col min="15362" max="15362" width="15.7109375" style="6" customWidth="1"/>
    <col min="15363" max="15365" width="12.7109375" style="6" customWidth="1"/>
    <col min="15366" max="15366" width="13.7109375" style="6" customWidth="1"/>
    <col min="15367" max="15368" width="12.7109375" style="6" customWidth="1"/>
    <col min="15369" max="15369" width="13" style="6" customWidth="1"/>
    <col min="15370" max="15375" width="12.7109375" style="6" customWidth="1"/>
    <col min="15376" max="15616" width="11.42578125" style="6"/>
    <col min="15617" max="15617" width="45.7109375" style="6" customWidth="1"/>
    <col min="15618" max="15618" width="15.7109375" style="6" customWidth="1"/>
    <col min="15619" max="15621" width="12.7109375" style="6" customWidth="1"/>
    <col min="15622" max="15622" width="13.7109375" style="6" customWidth="1"/>
    <col min="15623" max="15624" width="12.7109375" style="6" customWidth="1"/>
    <col min="15625" max="15625" width="13" style="6" customWidth="1"/>
    <col min="15626" max="15631" width="12.7109375" style="6" customWidth="1"/>
    <col min="15632" max="15872" width="11.42578125" style="6"/>
    <col min="15873" max="15873" width="45.7109375" style="6" customWidth="1"/>
    <col min="15874" max="15874" width="15.7109375" style="6" customWidth="1"/>
    <col min="15875" max="15877" width="12.7109375" style="6" customWidth="1"/>
    <col min="15878" max="15878" width="13.7109375" style="6" customWidth="1"/>
    <col min="15879" max="15880" width="12.7109375" style="6" customWidth="1"/>
    <col min="15881" max="15881" width="13" style="6" customWidth="1"/>
    <col min="15882" max="15887" width="12.7109375" style="6" customWidth="1"/>
    <col min="15888" max="16128" width="11.42578125" style="6"/>
    <col min="16129" max="16129" width="45.7109375" style="6" customWidth="1"/>
    <col min="16130" max="16130" width="15.7109375" style="6" customWidth="1"/>
    <col min="16131" max="16133" width="12.7109375" style="6" customWidth="1"/>
    <col min="16134" max="16134" width="13.7109375" style="6" customWidth="1"/>
    <col min="16135" max="16136" width="12.7109375" style="6" customWidth="1"/>
    <col min="16137" max="16137" width="13" style="6" customWidth="1"/>
    <col min="16138" max="16143" width="12.7109375" style="6" customWidth="1"/>
    <col min="16144" max="16384" width="11.42578125" style="6"/>
  </cols>
  <sheetData>
    <row r="1" spans="1:15" ht="18.75" x14ac:dyDescent="0.3">
      <c r="A1" s="29" t="str">
        <f ca="1">Data!AI1</f>
        <v>Municipalidad de Buenos Aires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18.75" customHeight="1" x14ac:dyDescent="0.3">
      <c r="A2" s="30" t="s">
        <v>19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18.75" customHeight="1" x14ac:dyDescent="0.3">
      <c r="A3" s="30" t="str">
        <f ca="1">"Del " &amp; Data!AD1</f>
        <v>Del 01 de Enero de 2022 al 31 de Diciembre de 2022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1:15" ht="18.75" customHeight="1" x14ac:dyDescent="0.3">
      <c r="A4" s="33" t="s">
        <v>705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</row>
    <row r="5" spans="1:15" ht="32.25" customHeight="1" x14ac:dyDescent="0.3">
      <c r="A5" s="31" t="s">
        <v>20</v>
      </c>
      <c r="B5" s="32" t="s">
        <v>21</v>
      </c>
      <c r="C5" s="32" t="s">
        <v>22</v>
      </c>
      <c r="D5" s="32"/>
      <c r="E5" s="32"/>
      <c r="F5" s="32" t="s">
        <v>23</v>
      </c>
      <c r="G5" s="32"/>
      <c r="H5" s="32"/>
      <c r="I5" s="32"/>
      <c r="J5" s="32"/>
      <c r="K5" s="32"/>
      <c r="L5" s="32" t="s">
        <v>24</v>
      </c>
      <c r="M5" s="32"/>
      <c r="N5" s="32" t="s">
        <v>25</v>
      </c>
      <c r="O5" s="32" t="s">
        <v>686</v>
      </c>
    </row>
    <row r="6" spans="1:15" ht="17.25" customHeight="1" x14ac:dyDescent="0.3">
      <c r="A6" s="31"/>
      <c r="B6" s="32"/>
      <c r="C6" s="32"/>
      <c r="D6" s="32"/>
      <c r="E6" s="32"/>
      <c r="F6" s="32" t="s">
        <v>26</v>
      </c>
      <c r="G6" s="32"/>
      <c r="H6" s="32"/>
      <c r="I6" s="32" t="s">
        <v>27</v>
      </c>
      <c r="J6" s="32"/>
      <c r="K6" s="32"/>
      <c r="L6" s="32"/>
      <c r="M6" s="32"/>
      <c r="N6" s="32"/>
      <c r="O6" s="32"/>
    </row>
    <row r="7" spans="1:15" ht="43.5" customHeight="1" x14ac:dyDescent="0.3">
      <c r="A7" s="31"/>
      <c r="B7" s="32"/>
      <c r="C7" s="14" t="str">
        <f ca="1">"Saldo al Cierre 31/12/"&amp;Data!C2-1</f>
        <v>Saldo al Cierre 31/12/2021</v>
      </c>
      <c r="D7" s="14" t="s">
        <v>28</v>
      </c>
      <c r="E7" s="14" t="str">
        <f ca="1">"Saldo Ajustado al 1/01/"&amp;Data!C2</f>
        <v>Saldo Ajustado al 1/01/2022</v>
      </c>
      <c r="F7" s="14" t="s">
        <v>29</v>
      </c>
      <c r="G7" s="14" t="s">
        <v>30</v>
      </c>
      <c r="H7" s="15" t="s">
        <v>31</v>
      </c>
      <c r="I7" s="14" t="s">
        <v>29</v>
      </c>
      <c r="J7" s="14" t="s">
        <v>30</v>
      </c>
      <c r="K7" s="15" t="s">
        <v>31</v>
      </c>
      <c r="L7" s="14" t="s">
        <v>32</v>
      </c>
      <c r="M7" s="14" t="s">
        <v>33</v>
      </c>
      <c r="N7" s="32"/>
      <c r="O7" s="32"/>
    </row>
    <row r="8" spans="1:15" s="13" customFormat="1" ht="21" customHeight="1" x14ac:dyDescent="0.25">
      <c r="A8" s="16" t="s">
        <v>34</v>
      </c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5" s="13" customFormat="1" ht="21" customHeight="1" x14ac:dyDescent="0.25">
      <c r="A9" s="18" t="s">
        <v>35</v>
      </c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  <row r="10" spans="1:15" s="27" customFormat="1" ht="15.75" customHeight="1" x14ac:dyDescent="0.2">
      <c r="A10" s="20" t="s">
        <v>714</v>
      </c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5" s="27" customFormat="1" ht="15.75" customHeight="1" x14ac:dyDescent="0.2">
      <c r="A11" s="22" t="s">
        <v>36</v>
      </c>
      <c r="B11" s="23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5" s="27" customFormat="1" ht="15.75" customHeight="1" x14ac:dyDescent="0.2">
      <c r="A12" s="22" t="s">
        <v>37</v>
      </c>
      <c r="B12" s="23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</row>
    <row r="13" spans="1:15" s="27" customFormat="1" ht="15.75" customHeight="1" x14ac:dyDescent="0.2">
      <c r="A13" s="22" t="s">
        <v>38</v>
      </c>
      <c r="B13" s="23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</row>
    <row r="14" spans="1:15" s="27" customFormat="1" ht="15.75" customHeight="1" x14ac:dyDescent="0.2">
      <c r="A14" s="22" t="s">
        <v>39</v>
      </c>
      <c r="B14" s="23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</row>
    <row r="15" spans="1:15" s="27" customFormat="1" ht="15.75" customHeight="1" x14ac:dyDescent="0.2">
      <c r="A15" s="20" t="s">
        <v>715</v>
      </c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</row>
    <row r="16" spans="1:15" s="27" customFormat="1" ht="15.75" customHeight="1" x14ac:dyDescent="0.2">
      <c r="A16" s="22" t="s">
        <v>36</v>
      </c>
      <c r="B16" s="23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</row>
    <row r="17" spans="1:15" s="27" customFormat="1" ht="15.75" customHeight="1" x14ac:dyDescent="0.2">
      <c r="A17" s="22" t="s">
        <v>37</v>
      </c>
      <c r="B17" s="23"/>
      <c r="C17" s="25">
        <v>990883.57847000007</v>
      </c>
      <c r="D17" s="25"/>
      <c r="E17" s="25"/>
      <c r="F17" s="25">
        <v>861716.85860000015</v>
      </c>
      <c r="G17" s="25"/>
      <c r="H17" s="25">
        <f>+F17</f>
        <v>861716.85860000015</v>
      </c>
      <c r="I17" s="25">
        <v>209999.35080000001</v>
      </c>
      <c r="J17" s="25"/>
      <c r="K17" s="25">
        <f>+I17</f>
        <v>209999.35080000001</v>
      </c>
      <c r="L17" s="25">
        <v>86737.905559999999</v>
      </c>
      <c r="M17" s="21"/>
      <c r="N17" s="21"/>
      <c r="O17" s="21">
        <f>+C17+F17-I17</f>
        <v>1642601.0862700003</v>
      </c>
    </row>
    <row r="18" spans="1:15" s="27" customFormat="1" ht="15.75" customHeight="1" x14ac:dyDescent="0.2">
      <c r="A18" s="22" t="s">
        <v>38</v>
      </c>
      <c r="B18" s="23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</row>
    <row r="19" spans="1:15" s="27" customFormat="1" ht="15.75" customHeight="1" x14ac:dyDescent="0.2">
      <c r="A19" s="22" t="s">
        <v>39</v>
      </c>
      <c r="B19" s="23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</row>
    <row r="20" spans="1:15" s="27" customFormat="1" ht="15.75" customHeight="1" x14ac:dyDescent="0.2">
      <c r="A20" s="24" t="s">
        <v>40</v>
      </c>
      <c r="B20" s="24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</row>
    <row r="21" spans="1:15" s="27" customFormat="1" ht="15.75" customHeight="1" x14ac:dyDescent="0.2">
      <c r="A21" s="22" t="s">
        <v>36</v>
      </c>
      <c r="B21" s="23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</row>
    <row r="22" spans="1:15" s="27" customFormat="1" ht="15.75" customHeight="1" x14ac:dyDescent="0.2">
      <c r="A22" s="22" t="s">
        <v>37</v>
      </c>
      <c r="B22" s="23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</row>
    <row r="23" spans="1:15" s="27" customFormat="1" ht="15.75" customHeight="1" x14ac:dyDescent="0.2">
      <c r="A23" s="22" t="s">
        <v>38</v>
      </c>
      <c r="B23" s="23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</row>
    <row r="24" spans="1:15" s="27" customFormat="1" ht="15.75" customHeight="1" x14ac:dyDescent="0.2">
      <c r="A24" s="22" t="s">
        <v>39</v>
      </c>
      <c r="B24" s="23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</row>
    <row r="25" spans="1:15" s="27" customFormat="1" ht="15.75" customHeight="1" x14ac:dyDescent="0.2">
      <c r="A25" s="20" t="s">
        <v>41</v>
      </c>
      <c r="B25" s="20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</row>
    <row r="26" spans="1:15" s="27" customFormat="1" ht="15.75" customHeight="1" x14ac:dyDescent="0.2">
      <c r="A26" s="22" t="s">
        <v>36</v>
      </c>
      <c r="B26" s="23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</row>
    <row r="27" spans="1:15" s="27" customFormat="1" ht="15.75" customHeight="1" x14ac:dyDescent="0.2">
      <c r="A27" s="22" t="s">
        <v>37</v>
      </c>
      <c r="B27" s="23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</row>
    <row r="28" spans="1:15" s="27" customFormat="1" ht="15.75" customHeight="1" x14ac:dyDescent="0.2">
      <c r="A28" s="22" t="s">
        <v>38</v>
      </c>
      <c r="B28" s="23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</row>
    <row r="29" spans="1:15" s="27" customFormat="1" ht="15.75" customHeight="1" x14ac:dyDescent="0.2">
      <c r="A29" s="22" t="s">
        <v>39</v>
      </c>
      <c r="B29" s="23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</row>
    <row r="30" spans="1:15" s="27" customFormat="1" ht="15.75" customHeight="1" x14ac:dyDescent="0.2">
      <c r="A30" s="24" t="s">
        <v>42</v>
      </c>
      <c r="B30" s="24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</row>
    <row r="31" spans="1:15" s="27" customFormat="1" ht="15.75" customHeight="1" x14ac:dyDescent="0.2">
      <c r="A31" s="22" t="s">
        <v>36</v>
      </c>
      <c r="B31" s="23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</row>
    <row r="32" spans="1:15" s="27" customFormat="1" ht="15.75" customHeight="1" x14ac:dyDescent="0.2">
      <c r="A32" s="22" t="s">
        <v>37</v>
      </c>
      <c r="B32" s="23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</row>
    <row r="33" spans="1:15" s="27" customFormat="1" ht="15.75" customHeight="1" x14ac:dyDescent="0.2">
      <c r="A33" s="22" t="s">
        <v>38</v>
      </c>
      <c r="B33" s="23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</row>
    <row r="34" spans="1:15" s="27" customFormat="1" ht="15.75" customHeight="1" x14ac:dyDescent="0.2">
      <c r="A34" s="22" t="s">
        <v>39</v>
      </c>
      <c r="B34" s="23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</row>
    <row r="35" spans="1:15" s="13" customFormat="1" ht="21" customHeight="1" x14ac:dyDescent="0.25">
      <c r="A35" s="18" t="s">
        <v>43</v>
      </c>
      <c r="B35" s="18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ht="15.75" customHeight="1" x14ac:dyDescent="0.3">
      <c r="A36" s="20" t="s">
        <v>714</v>
      </c>
      <c r="B36" s="20"/>
      <c r="C36" s="21"/>
      <c r="D36" s="25"/>
      <c r="E36" s="25"/>
      <c r="F36" s="25"/>
      <c r="G36" s="21"/>
      <c r="H36" s="21"/>
      <c r="I36" s="21"/>
      <c r="J36" s="21"/>
      <c r="K36" s="21"/>
      <c r="L36" s="21"/>
      <c r="M36" s="21"/>
      <c r="N36" s="21"/>
      <c r="O36" s="21"/>
    </row>
    <row r="37" spans="1:15" ht="15.75" customHeight="1" x14ac:dyDescent="0.3">
      <c r="A37" s="22" t="s">
        <v>36</v>
      </c>
      <c r="B37" s="23"/>
      <c r="C37" s="21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</row>
    <row r="38" spans="1:15" ht="15.75" customHeight="1" x14ac:dyDescent="0.3">
      <c r="A38" s="22" t="s">
        <v>44</v>
      </c>
      <c r="B38" s="23"/>
      <c r="C38" s="21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</row>
    <row r="39" spans="1:15" ht="15.75" customHeight="1" x14ac:dyDescent="0.3">
      <c r="A39" s="22" t="s">
        <v>45</v>
      </c>
      <c r="B39" s="23"/>
      <c r="C39" s="21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</row>
    <row r="40" spans="1:15" ht="15.75" customHeight="1" x14ac:dyDescent="0.3">
      <c r="A40" s="22" t="s">
        <v>46</v>
      </c>
      <c r="B40" s="23"/>
      <c r="C40" s="21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</row>
    <row r="41" spans="1:15" ht="15.75" customHeight="1" x14ac:dyDescent="0.3">
      <c r="A41" s="22" t="s">
        <v>38</v>
      </c>
      <c r="B41" s="23"/>
      <c r="C41" s="21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</row>
    <row r="42" spans="1:15" ht="15.75" customHeight="1" x14ac:dyDescent="0.3">
      <c r="A42" s="20" t="s">
        <v>715</v>
      </c>
      <c r="B42" s="20"/>
      <c r="C42" s="21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</row>
    <row r="43" spans="1:15" ht="15.75" customHeight="1" x14ac:dyDescent="0.3">
      <c r="A43" s="22" t="s">
        <v>36</v>
      </c>
      <c r="B43" s="23"/>
      <c r="C43" s="21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</row>
    <row r="44" spans="1:15" ht="15.75" customHeight="1" x14ac:dyDescent="0.3">
      <c r="A44" s="22" t="s">
        <v>44</v>
      </c>
      <c r="B44" s="23"/>
      <c r="C44" s="21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</row>
    <row r="45" spans="1:15" ht="15.75" customHeight="1" x14ac:dyDescent="0.3">
      <c r="A45" s="22" t="s">
        <v>45</v>
      </c>
      <c r="B45" s="23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</row>
    <row r="46" spans="1:15" ht="15.75" customHeight="1" x14ac:dyDescent="0.3">
      <c r="A46" s="22" t="s">
        <v>46</v>
      </c>
      <c r="B46" s="23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</row>
    <row r="47" spans="1:15" ht="15.75" customHeight="1" x14ac:dyDescent="0.3">
      <c r="A47" s="22" t="s">
        <v>38</v>
      </c>
      <c r="B47" s="23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</row>
    <row r="48" spans="1:15" ht="15.75" customHeight="1" x14ac:dyDescent="0.3">
      <c r="A48" s="24" t="s">
        <v>40</v>
      </c>
      <c r="B48" s="2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</row>
    <row r="49" spans="1:15" ht="15.75" customHeight="1" x14ac:dyDescent="0.3">
      <c r="A49" s="22" t="s">
        <v>36</v>
      </c>
      <c r="B49" s="2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</row>
    <row r="50" spans="1:15" ht="15.75" customHeight="1" x14ac:dyDescent="0.3">
      <c r="A50" s="22" t="s">
        <v>44</v>
      </c>
      <c r="B50" s="23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</row>
    <row r="51" spans="1:15" ht="15.75" customHeight="1" x14ac:dyDescent="0.3">
      <c r="A51" s="22" t="s">
        <v>45</v>
      </c>
      <c r="B51" s="23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</row>
    <row r="52" spans="1:15" ht="15.75" customHeight="1" x14ac:dyDescent="0.3">
      <c r="A52" s="22" t="s">
        <v>46</v>
      </c>
      <c r="B52" s="23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1:15" ht="15.75" customHeight="1" x14ac:dyDescent="0.3">
      <c r="A53" s="22" t="s">
        <v>38</v>
      </c>
      <c r="B53" s="23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1:15" ht="15.75" customHeight="1" x14ac:dyDescent="0.3">
      <c r="A54" s="20" t="s">
        <v>41</v>
      </c>
      <c r="B54" s="20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</row>
    <row r="55" spans="1:15" ht="15.75" customHeight="1" x14ac:dyDescent="0.3">
      <c r="A55" s="22" t="s">
        <v>36</v>
      </c>
      <c r="B55" s="23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1:15" ht="15.75" customHeight="1" x14ac:dyDescent="0.3">
      <c r="A56" s="22" t="s">
        <v>44</v>
      </c>
      <c r="B56" s="23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1:15" ht="15.75" customHeight="1" x14ac:dyDescent="0.3">
      <c r="A57" s="22" t="s">
        <v>45</v>
      </c>
      <c r="B57" s="23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</row>
    <row r="58" spans="1:15" ht="15.75" customHeight="1" x14ac:dyDescent="0.3">
      <c r="A58" s="22" t="s">
        <v>46</v>
      </c>
      <c r="B58" s="23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</row>
    <row r="59" spans="1:15" ht="15.75" customHeight="1" x14ac:dyDescent="0.3">
      <c r="A59" s="22" t="s">
        <v>38</v>
      </c>
      <c r="B59" s="23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</row>
    <row r="60" spans="1:15" ht="15.75" customHeight="1" x14ac:dyDescent="0.3">
      <c r="A60" s="24" t="s">
        <v>42</v>
      </c>
      <c r="B60" s="24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</row>
    <row r="61" spans="1:15" ht="15.75" customHeight="1" x14ac:dyDescent="0.3">
      <c r="A61" s="22" t="s">
        <v>36</v>
      </c>
      <c r="B61" s="23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</row>
    <row r="62" spans="1:15" ht="15.75" customHeight="1" x14ac:dyDescent="0.3">
      <c r="A62" s="22" t="s">
        <v>44</v>
      </c>
      <c r="B62" s="23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</row>
    <row r="63" spans="1:15" ht="15.75" customHeight="1" x14ac:dyDescent="0.3">
      <c r="A63" s="22" t="s">
        <v>45</v>
      </c>
      <c r="B63" s="23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</row>
    <row r="64" spans="1:15" ht="15.75" customHeight="1" x14ac:dyDescent="0.3">
      <c r="A64" s="22" t="s">
        <v>46</v>
      </c>
      <c r="B64" s="23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</row>
    <row r="65" spans="1:15" ht="15.75" customHeight="1" x14ac:dyDescent="0.3">
      <c r="A65" s="22" t="s">
        <v>38</v>
      </c>
      <c r="B65" s="23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</row>
    <row r="66" spans="1:15" ht="4.1500000000000004" customHeight="1" thickBot="1" x14ac:dyDescent="0.35">
      <c r="A66" s="7"/>
      <c r="B66" s="8"/>
      <c r="C66" s="9"/>
      <c r="D66" s="9"/>
      <c r="E66" s="10"/>
      <c r="F66" s="9"/>
      <c r="G66" s="9"/>
      <c r="H66" s="10"/>
      <c r="I66" s="9"/>
      <c r="J66" s="9"/>
      <c r="K66" s="10"/>
      <c r="L66" s="9"/>
      <c r="M66" s="10"/>
      <c r="N66" s="9"/>
      <c r="O66" s="11"/>
    </row>
    <row r="67" spans="1:15" x14ac:dyDescent="0.3">
      <c r="A67" s="12"/>
      <c r="B67" s="12"/>
    </row>
    <row r="68" spans="1:15" x14ac:dyDescent="0.3">
      <c r="A68" s="26"/>
      <c r="B68" s="34"/>
      <c r="C68" s="34"/>
      <c r="D68" s="34"/>
      <c r="E68" s="34"/>
      <c r="F68" s="34"/>
    </row>
    <row r="69" spans="1:15" x14ac:dyDescent="0.3">
      <c r="A69" s="26"/>
      <c r="B69" s="34"/>
      <c r="C69" s="34"/>
      <c r="D69" s="34"/>
      <c r="E69" s="34"/>
      <c r="F69" s="34"/>
    </row>
    <row r="70" spans="1:15" x14ac:dyDescent="0.3">
      <c r="A70" s="26"/>
      <c r="B70" s="34"/>
      <c r="C70" s="34"/>
      <c r="D70" s="34"/>
      <c r="E70" s="34"/>
      <c r="F70" s="34"/>
    </row>
  </sheetData>
  <sheetProtection password="CAF7" sheet="1" objects="1" scenarios="1"/>
  <protectedRanges>
    <protectedRange sqref="B8:O70" name="Rango1"/>
  </protectedRanges>
  <mergeCells count="16">
    <mergeCell ref="B68:F68"/>
    <mergeCell ref="B69:F69"/>
    <mergeCell ref="B70:F70"/>
    <mergeCell ref="F6:H6"/>
    <mergeCell ref="I6:K6"/>
    <mergeCell ref="A1:O1"/>
    <mergeCell ref="A2:O2"/>
    <mergeCell ref="A3:O3"/>
    <mergeCell ref="A5:A7"/>
    <mergeCell ref="B5:B7"/>
    <mergeCell ref="C5:E6"/>
    <mergeCell ref="F5:K5"/>
    <mergeCell ref="L5:M6"/>
    <mergeCell ref="N5:N7"/>
    <mergeCell ref="O5:O7"/>
    <mergeCell ref="A4:O4"/>
  </mergeCells>
  <pageMargins left="0.7" right="0.7" top="0.75" bottom="0.75" header="0.3" footer="0.3"/>
  <pageSetup paperSize="9" scale="5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53"/>
  <sheetViews>
    <sheetView topLeftCell="AB163" workbookViewId="0">
      <selection activeCell="AD180" sqref="AD180"/>
    </sheetView>
  </sheetViews>
  <sheetFormatPr baseColWidth="10" defaultColWidth="11.42578125" defaultRowHeight="15" x14ac:dyDescent="0.25"/>
  <cols>
    <col min="2" max="2" width="16.42578125" customWidth="1"/>
    <col min="3" max="3" width="14.28515625" customWidth="1"/>
    <col min="4" max="4" width="32.42578125" customWidth="1"/>
    <col min="5" max="5" width="24" customWidth="1"/>
    <col min="6" max="6" width="67.28515625" customWidth="1"/>
    <col min="7" max="7" width="23" customWidth="1"/>
    <col min="8" max="8" width="59.28515625" customWidth="1"/>
    <col min="9" max="9" width="48.85546875" customWidth="1"/>
    <col min="10" max="10" width="58.5703125" customWidth="1"/>
    <col min="11" max="11" width="45.85546875" customWidth="1"/>
    <col min="12" max="12" width="58.7109375" customWidth="1"/>
    <col min="13" max="13" width="32.42578125" customWidth="1"/>
    <col min="14" max="14" width="49.28515625" customWidth="1"/>
    <col min="15" max="15" width="61.85546875" customWidth="1"/>
    <col min="16" max="16" width="35.7109375" customWidth="1"/>
    <col min="17" max="17" width="28" customWidth="1"/>
    <col min="18" max="18" width="27.7109375" customWidth="1"/>
    <col min="19" max="19" width="21.85546875" customWidth="1"/>
    <col min="20" max="23" width="36.7109375" customWidth="1"/>
    <col min="24" max="24" width="20.85546875" customWidth="1"/>
    <col min="26" max="26" width="19.7109375" customWidth="1"/>
    <col min="27" max="27" width="48.140625" bestFit="1" customWidth="1"/>
    <col min="30" max="30" width="43.85546875" customWidth="1"/>
    <col min="33" max="33" width="98" customWidth="1"/>
    <col min="35" max="35" width="64" customWidth="1"/>
    <col min="36" max="36" width="36.28515625" customWidth="1"/>
    <col min="37" max="37" width="37" customWidth="1"/>
    <col min="38" max="38" width="41.7109375" customWidth="1"/>
    <col min="39" max="39" width="37.42578125" customWidth="1"/>
    <col min="40" max="40" width="40.85546875" customWidth="1"/>
    <col min="41" max="41" width="45" customWidth="1"/>
    <col min="42" max="42" width="50.85546875" customWidth="1"/>
  </cols>
  <sheetData>
    <row r="1" spans="1:42" ht="36" x14ac:dyDescent="0.25">
      <c r="B1" s="1" t="s">
        <v>0</v>
      </c>
      <c r="C1" s="1" t="s">
        <v>1</v>
      </c>
      <c r="D1" s="1" t="s">
        <v>2</v>
      </c>
      <c r="E1" s="1" t="s">
        <v>687</v>
      </c>
      <c r="F1" s="1" t="s">
        <v>685</v>
      </c>
      <c r="G1" s="1" t="s">
        <v>688</v>
      </c>
      <c r="H1" s="1" t="s">
        <v>689</v>
      </c>
      <c r="I1" s="1" t="s">
        <v>690</v>
      </c>
      <c r="J1" s="1" t="s">
        <v>691</v>
      </c>
      <c r="K1" s="1" t="s">
        <v>692</v>
      </c>
      <c r="L1" s="1" t="s">
        <v>693</v>
      </c>
      <c r="M1" s="1" t="s">
        <v>694</v>
      </c>
      <c r="N1" s="1" t="s">
        <v>695</v>
      </c>
      <c r="O1" s="1" t="s">
        <v>696</v>
      </c>
      <c r="P1" s="1" t="s">
        <v>697</v>
      </c>
      <c r="Q1" s="1" t="s">
        <v>698</v>
      </c>
      <c r="R1" s="1" t="s">
        <v>699</v>
      </c>
      <c r="S1" s="1" t="s">
        <v>700</v>
      </c>
      <c r="T1" s="1" t="s">
        <v>701</v>
      </c>
      <c r="U1" s="1" t="s">
        <v>702</v>
      </c>
      <c r="V1" s="1" t="s">
        <v>703</v>
      </c>
      <c r="W1" s="1" t="s">
        <v>704</v>
      </c>
      <c r="X1" s="1"/>
      <c r="Y1" s="2" t="s">
        <v>3</v>
      </c>
      <c r="Z1" s="2" t="s">
        <v>47</v>
      </c>
      <c r="AA1" s="2" t="str">
        <f ca="1">"01 de Enero de "&amp;C2&amp;" al 28 de Febrero de "&amp;C2</f>
        <v>01 de Enero de 2022 al 28 de Febrero de 2022</v>
      </c>
      <c r="AB1" s="2">
        <v>2</v>
      </c>
      <c r="AC1" s="3"/>
      <c r="AD1" s="2" t="str">
        <f ca="1">VLOOKUP(D2,Y1:AA16,3,FALSE)</f>
        <v>01 de Enero de 2022 al 31 de Diciembre de 2022</v>
      </c>
      <c r="AF1" s="2" t="s">
        <v>370</v>
      </c>
      <c r="AG1" s="2" t="s">
        <v>55</v>
      </c>
      <c r="AI1" s="2" t="str">
        <f ca="1">VLOOKUP(B2,AF1:AG353,2,FALSE)</f>
        <v>Municipalidad de Buenos Aires</v>
      </c>
      <c r="AJ1" s="3"/>
      <c r="AK1" s="3"/>
      <c r="AL1" s="3"/>
      <c r="AM1" s="3"/>
      <c r="AN1" s="3"/>
      <c r="AO1" s="3"/>
      <c r="AP1" s="3"/>
    </row>
    <row r="2" spans="1:42" x14ac:dyDescent="0.25">
      <c r="A2" t="str">
        <f ca="1">MID(MID(CELL("filename"),FIND("[",CELL("filename"))+1, FIND("]",CELL("filename"))-FIND("[",CELL("filename"))-1), 1, FIND("_",MID(CELL("filename"),FIND("[",CELL("filename"))+1, FIND("]",CELL("filename"))-FIND("[",CELL("filename"))-1))-1)</f>
        <v>15603T42022</v>
      </c>
      <c r="B2" t="str">
        <f ca="1">LEFT(A2,LEN(A2)-6)</f>
        <v>15603</v>
      </c>
      <c r="C2" t="str">
        <f ca="1">RIGHT(A2,4)</f>
        <v>2022</v>
      </c>
      <c r="D2" t="str">
        <f ca="1">LEFT(RIGHT(A2,6),2)</f>
        <v>T4</v>
      </c>
      <c r="E2">
        <v>1</v>
      </c>
      <c r="F2" t="str">
        <f>EstadoDeudaPublica!A8</f>
        <v xml:space="preserve">DEUDA PUBLICA TOTAL   </v>
      </c>
      <c r="G2">
        <f>EstadoDeudaPublica!B8</f>
        <v>0</v>
      </c>
      <c r="H2">
        <f>EstadoDeudaPublica!C8</f>
        <v>0</v>
      </c>
      <c r="I2">
        <f>EstadoDeudaPublica!D8</f>
        <v>0</v>
      </c>
      <c r="J2">
        <f>EstadoDeudaPublica!E8</f>
        <v>0</v>
      </c>
      <c r="K2">
        <f>EstadoDeudaPublica!F8</f>
        <v>0</v>
      </c>
      <c r="L2">
        <f>EstadoDeudaPublica!G8</f>
        <v>0</v>
      </c>
      <c r="M2">
        <f>EstadoDeudaPublica!H8</f>
        <v>0</v>
      </c>
      <c r="N2">
        <f>EstadoDeudaPublica!I8</f>
        <v>0</v>
      </c>
      <c r="O2">
        <f>EstadoDeudaPublica!J8</f>
        <v>0</v>
      </c>
      <c r="P2">
        <f>EstadoDeudaPublica!K8</f>
        <v>0</v>
      </c>
      <c r="Q2">
        <f>EstadoDeudaPublica!L8</f>
        <v>0</v>
      </c>
      <c r="R2">
        <f>EstadoDeudaPublica!M8</f>
        <v>0</v>
      </c>
      <c r="S2">
        <f>EstadoDeudaPublica!N8</f>
        <v>0</v>
      </c>
      <c r="T2">
        <f>EstadoDeudaPublica!O8</f>
        <v>0</v>
      </c>
      <c r="U2">
        <f>EstadoDeudaPublica!B68</f>
        <v>0</v>
      </c>
      <c r="V2">
        <f>EstadoDeudaPublica!B69</f>
        <v>0</v>
      </c>
      <c r="W2">
        <f>EstadoDeudaPublica!B70</f>
        <v>0</v>
      </c>
      <c r="Y2" s="2" t="s">
        <v>4</v>
      </c>
      <c r="Z2" s="2" t="s">
        <v>48</v>
      </c>
      <c r="AA2" s="2" t="str">
        <f ca="1">"01 de Marzo de "&amp;C2&amp;" al 30 de Abril de "&amp;C2</f>
        <v>01 de Marzo de 2022 al 30 de Abril de 2022</v>
      </c>
      <c r="AB2" s="2">
        <v>4</v>
      </c>
      <c r="AC2" s="3"/>
      <c r="AD2" s="3"/>
      <c r="AF2" s="2" t="s">
        <v>371</v>
      </c>
      <c r="AG2" s="2" t="s">
        <v>56</v>
      </c>
    </row>
    <row r="3" spans="1:42" x14ac:dyDescent="0.25">
      <c r="B3" t="str">
        <f ca="1">LEFT(A2,LEN(A2)-6)</f>
        <v>15603</v>
      </c>
      <c r="C3" t="str">
        <f ca="1">RIGHT(A2,4)</f>
        <v>2022</v>
      </c>
      <c r="D3" t="str">
        <f ca="1">LEFT(RIGHT(A2,6),2)</f>
        <v>T4</v>
      </c>
      <c r="E3">
        <v>2</v>
      </c>
      <c r="F3" t="str">
        <f>EstadoDeudaPublica!A9</f>
        <v xml:space="preserve"> I.  DEUDA PUBLICA INTERNA   </v>
      </c>
      <c r="G3">
        <f>EstadoDeudaPublica!B9</f>
        <v>0</v>
      </c>
      <c r="H3">
        <f>EstadoDeudaPublica!C9</f>
        <v>0</v>
      </c>
      <c r="I3">
        <f>EstadoDeudaPublica!D9</f>
        <v>0</v>
      </c>
      <c r="J3">
        <f>EstadoDeudaPublica!E9</f>
        <v>0</v>
      </c>
      <c r="K3">
        <f>EstadoDeudaPublica!F9</f>
        <v>0</v>
      </c>
      <c r="L3">
        <f>EstadoDeudaPublica!G9</f>
        <v>0</v>
      </c>
      <c r="M3">
        <f>EstadoDeudaPublica!H9</f>
        <v>0</v>
      </c>
      <c r="N3">
        <f>EstadoDeudaPublica!I9</f>
        <v>0</v>
      </c>
      <c r="O3">
        <f>EstadoDeudaPublica!J9</f>
        <v>0</v>
      </c>
      <c r="P3">
        <f>EstadoDeudaPublica!K9</f>
        <v>0</v>
      </c>
      <c r="Q3">
        <f>EstadoDeudaPublica!L9</f>
        <v>0</v>
      </c>
      <c r="R3">
        <f>EstadoDeudaPublica!M9</f>
        <v>0</v>
      </c>
      <c r="S3">
        <f>EstadoDeudaPublica!N9</f>
        <v>0</v>
      </c>
      <c r="T3">
        <f>EstadoDeudaPublica!O9</f>
        <v>0</v>
      </c>
      <c r="U3">
        <f>EstadoDeudaPublica!B68</f>
        <v>0</v>
      </c>
      <c r="V3">
        <f>EstadoDeudaPublica!B69</f>
        <v>0</v>
      </c>
      <c r="W3">
        <f>EstadoDeudaPublica!B70</f>
        <v>0</v>
      </c>
      <c r="Y3" s="2" t="s">
        <v>5</v>
      </c>
      <c r="Z3" s="2" t="s">
        <v>49</v>
      </c>
      <c r="AA3" s="2" t="str">
        <f ca="1">"01 de Mayo de "&amp;C2&amp;" al 30 de Junio de "&amp;C2</f>
        <v>01 de Mayo de 2022 al 30 de Junio de 2022</v>
      </c>
      <c r="AB3" s="2">
        <v>6</v>
      </c>
      <c r="AC3" s="3"/>
      <c r="AD3" s="3"/>
      <c r="AF3" s="2" t="s">
        <v>372</v>
      </c>
      <c r="AG3" s="2" t="s">
        <v>57</v>
      </c>
    </row>
    <row r="4" spans="1:42" x14ac:dyDescent="0.25">
      <c r="B4" t="str">
        <f ca="1">LEFT(A2,LEN(A2)-6)</f>
        <v>15603</v>
      </c>
      <c r="C4" t="str">
        <f ca="1">RIGHT(A2,4)</f>
        <v>2022</v>
      </c>
      <c r="D4" t="str">
        <f ca="1">LEFT(RIGHT(A2,6),2)</f>
        <v>T4</v>
      </c>
      <c r="E4">
        <v>3</v>
      </c>
      <c r="F4" t="str">
        <f>EstadoDeudaPublica!A10</f>
        <v xml:space="preserve">       Gobierno Central    </v>
      </c>
      <c r="G4">
        <f>EstadoDeudaPublica!B10</f>
        <v>0</v>
      </c>
      <c r="H4">
        <f>EstadoDeudaPublica!C10</f>
        <v>0</v>
      </c>
      <c r="I4">
        <f>EstadoDeudaPublica!D10</f>
        <v>0</v>
      </c>
      <c r="J4">
        <f>EstadoDeudaPublica!E10</f>
        <v>0</v>
      </c>
      <c r="K4">
        <f>EstadoDeudaPublica!F10</f>
        <v>0</v>
      </c>
      <c r="L4">
        <f>EstadoDeudaPublica!G10</f>
        <v>0</v>
      </c>
      <c r="M4">
        <f>EstadoDeudaPublica!H10</f>
        <v>0</v>
      </c>
      <c r="N4">
        <f>EstadoDeudaPublica!I10</f>
        <v>0</v>
      </c>
      <c r="O4">
        <f>EstadoDeudaPublica!J10</f>
        <v>0</v>
      </c>
      <c r="P4">
        <f>EstadoDeudaPublica!K10</f>
        <v>0</v>
      </c>
      <c r="Q4">
        <f>EstadoDeudaPublica!L10</f>
        <v>0</v>
      </c>
      <c r="R4">
        <f>EstadoDeudaPublica!M10</f>
        <v>0</v>
      </c>
      <c r="S4">
        <f>EstadoDeudaPublica!N10</f>
        <v>0</v>
      </c>
      <c r="T4">
        <f>EstadoDeudaPublica!O10</f>
        <v>0</v>
      </c>
      <c r="U4">
        <f>EstadoDeudaPublica!B68</f>
        <v>0</v>
      </c>
      <c r="V4">
        <f>EstadoDeudaPublica!B69</f>
        <v>0</v>
      </c>
      <c r="W4">
        <f>EstadoDeudaPublica!B70</f>
        <v>0</v>
      </c>
      <c r="Y4" s="2" t="s">
        <v>6</v>
      </c>
      <c r="Z4" s="2" t="s">
        <v>50</v>
      </c>
      <c r="AA4" s="2" t="str">
        <f ca="1">"01 de Julio de "&amp;C2&amp;" al 31 de Agosto de "&amp;C2</f>
        <v>01 de Julio de 2022 al 31 de Agosto de 2022</v>
      </c>
      <c r="AB4" s="2">
        <v>8</v>
      </c>
      <c r="AC4" s="3"/>
      <c r="AD4" s="3"/>
      <c r="AF4" s="2" t="s">
        <v>373</v>
      </c>
      <c r="AG4" s="2" t="s">
        <v>58</v>
      </c>
    </row>
    <row r="5" spans="1:42" x14ac:dyDescent="0.25">
      <c r="B5" t="str">
        <f ca="1">LEFT(A2,LEN(A2)-6)</f>
        <v>15603</v>
      </c>
      <c r="C5" t="str">
        <f ca="1">RIGHT(A2,4)</f>
        <v>2022</v>
      </c>
      <c r="D5" t="str">
        <f ca="1">LEFT(RIGHT(A2,6),2)</f>
        <v>T4</v>
      </c>
      <c r="E5">
        <v>4</v>
      </c>
      <c r="F5" t="str">
        <f>EstadoDeudaPublica!A11</f>
        <v xml:space="preserve">Titulos </v>
      </c>
      <c r="G5">
        <f>EstadoDeudaPublica!B11</f>
        <v>0</v>
      </c>
      <c r="H5">
        <f>EstadoDeudaPublica!C11</f>
        <v>0</v>
      </c>
      <c r="I5">
        <f>EstadoDeudaPublica!D11</f>
        <v>0</v>
      </c>
      <c r="J5">
        <f>EstadoDeudaPublica!E11</f>
        <v>0</v>
      </c>
      <c r="K5">
        <f>EstadoDeudaPublica!F11</f>
        <v>0</v>
      </c>
      <c r="L5">
        <f>EstadoDeudaPublica!G11</f>
        <v>0</v>
      </c>
      <c r="M5">
        <f>EstadoDeudaPublica!H11</f>
        <v>0</v>
      </c>
      <c r="N5">
        <f>EstadoDeudaPublica!I11</f>
        <v>0</v>
      </c>
      <c r="O5">
        <f>EstadoDeudaPublica!J11</f>
        <v>0</v>
      </c>
      <c r="P5">
        <f>EstadoDeudaPublica!K11</f>
        <v>0</v>
      </c>
      <c r="Q5">
        <f>EstadoDeudaPublica!L11</f>
        <v>0</v>
      </c>
      <c r="R5">
        <f>EstadoDeudaPublica!M11</f>
        <v>0</v>
      </c>
      <c r="S5">
        <f>EstadoDeudaPublica!N11</f>
        <v>0</v>
      </c>
      <c r="T5">
        <f>EstadoDeudaPublica!O11</f>
        <v>0</v>
      </c>
      <c r="U5">
        <f>EstadoDeudaPublica!B68</f>
        <v>0</v>
      </c>
      <c r="V5">
        <f>EstadoDeudaPublica!B69</f>
        <v>0</v>
      </c>
      <c r="W5">
        <f>EstadoDeudaPublica!B70</f>
        <v>0</v>
      </c>
      <c r="Y5" s="2" t="s">
        <v>7</v>
      </c>
      <c r="Z5" s="2" t="s">
        <v>51</v>
      </c>
      <c r="AA5" s="2" t="str">
        <f ca="1">"01 de Setiembre de "&amp;C2&amp;" al 31 de Octubre de "&amp;C2</f>
        <v>01 de Setiembre de 2022 al 31 de Octubre de 2022</v>
      </c>
      <c r="AB5" s="2">
        <v>10</v>
      </c>
      <c r="AC5" s="3"/>
      <c r="AD5" s="3"/>
      <c r="AF5" s="2" t="s">
        <v>374</v>
      </c>
      <c r="AG5" s="2" t="s">
        <v>59</v>
      </c>
    </row>
    <row r="6" spans="1:42" x14ac:dyDescent="0.25">
      <c r="B6" t="str">
        <f ca="1">LEFT(A2,LEN(A2)-6)</f>
        <v>15603</v>
      </c>
      <c r="C6" t="str">
        <f ca="1">RIGHT(A2,4)</f>
        <v>2022</v>
      </c>
      <c r="D6" t="str">
        <f ca="1">LEFT(RIGHT(A2,6),2)</f>
        <v>T4</v>
      </c>
      <c r="E6">
        <v>5</v>
      </c>
      <c r="F6" t="str">
        <f>EstadoDeudaPublica!A12</f>
        <v>Préstamos</v>
      </c>
      <c r="G6">
        <f>EstadoDeudaPublica!B12</f>
        <v>0</v>
      </c>
      <c r="H6">
        <f>EstadoDeudaPublica!C12</f>
        <v>0</v>
      </c>
      <c r="I6">
        <f>EstadoDeudaPublica!D12</f>
        <v>0</v>
      </c>
      <c r="J6">
        <f>EstadoDeudaPublica!E12</f>
        <v>0</v>
      </c>
      <c r="K6">
        <f>EstadoDeudaPublica!F12</f>
        <v>0</v>
      </c>
      <c r="L6">
        <f>EstadoDeudaPublica!G12</f>
        <v>0</v>
      </c>
      <c r="M6">
        <f>EstadoDeudaPublica!H12</f>
        <v>0</v>
      </c>
      <c r="N6">
        <f>EstadoDeudaPublica!I12</f>
        <v>0</v>
      </c>
      <c r="O6">
        <f>EstadoDeudaPublica!J12</f>
        <v>0</v>
      </c>
      <c r="P6">
        <f>EstadoDeudaPublica!K12</f>
        <v>0</v>
      </c>
      <c r="Q6">
        <f>EstadoDeudaPublica!L12</f>
        <v>0</v>
      </c>
      <c r="R6">
        <f>EstadoDeudaPublica!M12</f>
        <v>0</v>
      </c>
      <c r="S6">
        <f>EstadoDeudaPublica!N12</f>
        <v>0</v>
      </c>
      <c r="T6">
        <f>EstadoDeudaPublica!O12</f>
        <v>0</v>
      </c>
      <c r="U6">
        <f>EstadoDeudaPublica!B68</f>
        <v>0</v>
      </c>
      <c r="V6">
        <f>EstadoDeudaPublica!B69</f>
        <v>0</v>
      </c>
      <c r="W6">
        <f>EstadoDeudaPublica!B70</f>
        <v>0</v>
      </c>
      <c r="Y6" s="2" t="s">
        <v>8</v>
      </c>
      <c r="Z6" s="2" t="s">
        <v>52</v>
      </c>
      <c r="AA6" s="2" t="str">
        <f ca="1">"01 de Noviembre de "&amp;C2&amp;" al 31 de Diciembre de "&amp;C2</f>
        <v>01 de Noviembre de 2022 al 31 de Diciembre de 2022</v>
      </c>
      <c r="AB6" s="2">
        <v>12</v>
      </c>
      <c r="AC6" s="3"/>
      <c r="AD6" s="3"/>
      <c r="AF6" s="2" t="s">
        <v>375</v>
      </c>
      <c r="AG6" s="2" t="s">
        <v>60</v>
      </c>
    </row>
    <row r="7" spans="1:42" x14ac:dyDescent="0.25">
      <c r="B7" t="str">
        <f ca="1">LEFT(A2,LEN(A2)-6)</f>
        <v>15603</v>
      </c>
      <c r="C7" t="str">
        <f ca="1">RIGHT(A2,4)</f>
        <v>2022</v>
      </c>
      <c r="D7" t="str">
        <f ca="1">LEFT(RIGHT(A2,6),2)</f>
        <v>T4</v>
      </c>
      <c r="E7">
        <v>6</v>
      </c>
      <c r="F7" t="str">
        <f>EstadoDeudaPublica!A13</f>
        <v>Proveedores</v>
      </c>
      <c r="G7">
        <f>EstadoDeudaPublica!B13</f>
        <v>0</v>
      </c>
      <c r="H7">
        <f>EstadoDeudaPublica!C13</f>
        <v>0</v>
      </c>
      <c r="I7">
        <f>EstadoDeudaPublica!D13</f>
        <v>0</v>
      </c>
      <c r="J7">
        <f>EstadoDeudaPublica!E13</f>
        <v>0</v>
      </c>
      <c r="K7">
        <f>EstadoDeudaPublica!F13</f>
        <v>0</v>
      </c>
      <c r="L7">
        <f>EstadoDeudaPublica!G13</f>
        <v>0</v>
      </c>
      <c r="M7">
        <f>EstadoDeudaPublica!H13</f>
        <v>0</v>
      </c>
      <c r="N7">
        <f>EstadoDeudaPublica!I13</f>
        <v>0</v>
      </c>
      <c r="O7">
        <f>EstadoDeudaPublica!J13</f>
        <v>0</v>
      </c>
      <c r="P7">
        <f>EstadoDeudaPublica!K13</f>
        <v>0</v>
      </c>
      <c r="Q7">
        <f>EstadoDeudaPublica!L13</f>
        <v>0</v>
      </c>
      <c r="R7">
        <f>EstadoDeudaPublica!M13</f>
        <v>0</v>
      </c>
      <c r="S7">
        <f>EstadoDeudaPublica!N13</f>
        <v>0</v>
      </c>
      <c r="T7">
        <f>EstadoDeudaPublica!O13</f>
        <v>0</v>
      </c>
      <c r="U7">
        <f>EstadoDeudaPublica!B68</f>
        <v>0</v>
      </c>
      <c r="V7">
        <f>EstadoDeudaPublica!B69</f>
        <v>0</v>
      </c>
      <c r="W7">
        <f>EstadoDeudaPublica!B70</f>
        <v>0</v>
      </c>
      <c r="Y7" s="2" t="s">
        <v>9</v>
      </c>
      <c r="Z7" s="2" t="s">
        <v>53</v>
      </c>
      <c r="AA7" s="2" t="str">
        <f ca="1">"01 de Enero de "&amp;C2&amp;" al 31 de Marzo de "&amp;C2</f>
        <v>01 de Enero de 2022 al 31 de Marzo de 2022</v>
      </c>
      <c r="AB7" s="2">
        <v>3</v>
      </c>
      <c r="AC7" s="3"/>
      <c r="AD7" s="3"/>
      <c r="AF7" s="2" t="s">
        <v>376</v>
      </c>
      <c r="AG7" s="2" t="s">
        <v>61</v>
      </c>
    </row>
    <row r="8" spans="1:42" x14ac:dyDescent="0.25">
      <c r="B8" t="str">
        <f ca="1">LEFT(A2,LEN(A2)-6)</f>
        <v>15603</v>
      </c>
      <c r="C8" t="str">
        <f ca="1">RIGHT(A2,4)</f>
        <v>2022</v>
      </c>
      <c r="D8" t="str">
        <f ca="1">LEFT(RIGHT(A2,6),2)</f>
        <v>T4</v>
      </c>
      <c r="E8">
        <v>7</v>
      </c>
      <c r="F8" t="str">
        <f>EstadoDeudaPublica!A14</f>
        <v>Otras Deudas</v>
      </c>
      <c r="G8">
        <f>EstadoDeudaPublica!B14</f>
        <v>0</v>
      </c>
      <c r="H8">
        <f>EstadoDeudaPublica!C14</f>
        <v>0</v>
      </c>
      <c r="I8">
        <f>EstadoDeudaPublica!D14</f>
        <v>0</v>
      </c>
      <c r="J8">
        <f>EstadoDeudaPublica!E14</f>
        <v>0</v>
      </c>
      <c r="K8">
        <f>EstadoDeudaPublica!F14</f>
        <v>0</v>
      </c>
      <c r="L8">
        <f>EstadoDeudaPublica!G14</f>
        <v>0</v>
      </c>
      <c r="M8">
        <f>EstadoDeudaPublica!H14</f>
        <v>0</v>
      </c>
      <c r="N8">
        <f>EstadoDeudaPublica!I14</f>
        <v>0</v>
      </c>
      <c r="O8">
        <f>EstadoDeudaPublica!J14</f>
        <v>0</v>
      </c>
      <c r="P8">
        <f>EstadoDeudaPublica!K14</f>
        <v>0</v>
      </c>
      <c r="Q8">
        <f>EstadoDeudaPublica!L14</f>
        <v>0</v>
      </c>
      <c r="R8">
        <f>EstadoDeudaPublica!M14</f>
        <v>0</v>
      </c>
      <c r="S8">
        <f>EstadoDeudaPublica!N14</f>
        <v>0</v>
      </c>
      <c r="T8">
        <f>EstadoDeudaPublica!O14</f>
        <v>0</v>
      </c>
      <c r="U8">
        <f>EstadoDeudaPublica!B68</f>
        <v>0</v>
      </c>
      <c r="V8">
        <f>EstadoDeudaPublica!B69</f>
        <v>0</v>
      </c>
      <c r="W8">
        <f>EstadoDeudaPublica!B70</f>
        <v>0</v>
      </c>
      <c r="Y8" s="2" t="s">
        <v>10</v>
      </c>
      <c r="Z8" s="2" t="s">
        <v>49</v>
      </c>
      <c r="AA8" s="2" t="str">
        <f ca="1">"01 de Enero de "&amp;C2&amp;" al 30 de Junio de "&amp;C2</f>
        <v>01 de Enero de 2022 al 30 de Junio de 2022</v>
      </c>
      <c r="AB8" s="2">
        <v>6</v>
      </c>
      <c r="AC8" s="3"/>
      <c r="AD8" s="3"/>
      <c r="AF8" s="2" t="s">
        <v>377</v>
      </c>
      <c r="AG8" s="2" t="s">
        <v>62</v>
      </c>
    </row>
    <row r="9" spans="1:42" x14ac:dyDescent="0.25">
      <c r="B9" t="str">
        <f ca="1">LEFT(A2,LEN(A2)-6)</f>
        <v>15603</v>
      </c>
      <c r="C9" t="str">
        <f ca="1">RIGHT(A2,4)</f>
        <v>2022</v>
      </c>
      <c r="D9" t="str">
        <f ca="1">LEFT(RIGHT(A2,6),2)</f>
        <v>T4</v>
      </c>
      <c r="E9">
        <v>8</v>
      </c>
      <c r="F9" t="str">
        <f>EstadoDeudaPublica!A15</f>
        <v xml:space="preserve">      Gobierno Local    </v>
      </c>
      <c r="G9">
        <f>EstadoDeudaPublica!B15</f>
        <v>0</v>
      </c>
      <c r="H9">
        <f>EstadoDeudaPublica!C15</f>
        <v>0</v>
      </c>
      <c r="I9">
        <f>EstadoDeudaPublica!D15</f>
        <v>0</v>
      </c>
      <c r="J9">
        <f>EstadoDeudaPublica!E15</f>
        <v>0</v>
      </c>
      <c r="K9">
        <f>EstadoDeudaPublica!F15</f>
        <v>0</v>
      </c>
      <c r="L9">
        <f>EstadoDeudaPublica!G15</f>
        <v>0</v>
      </c>
      <c r="M9">
        <f>EstadoDeudaPublica!H15</f>
        <v>0</v>
      </c>
      <c r="N9">
        <f>EstadoDeudaPublica!I15</f>
        <v>0</v>
      </c>
      <c r="O9">
        <f>EstadoDeudaPublica!J15</f>
        <v>0</v>
      </c>
      <c r="P9">
        <f>EstadoDeudaPublica!K15</f>
        <v>0</v>
      </c>
      <c r="Q9">
        <f>EstadoDeudaPublica!L15</f>
        <v>0</v>
      </c>
      <c r="R9">
        <f>EstadoDeudaPublica!M15</f>
        <v>0</v>
      </c>
      <c r="S9">
        <f>EstadoDeudaPublica!N15</f>
        <v>0</v>
      </c>
      <c r="T9">
        <f>EstadoDeudaPublica!O15</f>
        <v>0</v>
      </c>
      <c r="U9">
        <f>EstadoDeudaPublica!B68</f>
        <v>0</v>
      </c>
      <c r="V9">
        <f>EstadoDeudaPublica!B69</f>
        <v>0</v>
      </c>
      <c r="W9">
        <f>EstadoDeudaPublica!B70</f>
        <v>0</v>
      </c>
      <c r="Y9" s="2" t="s">
        <v>11</v>
      </c>
      <c r="Z9" s="2" t="s">
        <v>54</v>
      </c>
      <c r="AA9" s="2" t="str">
        <f ca="1">"01 de Enero de "&amp;C2&amp;" al 30 de Setiembre de "&amp;C2</f>
        <v>01 de Enero de 2022 al 30 de Setiembre de 2022</v>
      </c>
      <c r="AB9" s="2">
        <v>9</v>
      </c>
      <c r="AC9" s="3"/>
      <c r="AD9" s="3"/>
      <c r="AF9" s="2" t="s">
        <v>378</v>
      </c>
      <c r="AG9" s="2" t="s">
        <v>63</v>
      </c>
    </row>
    <row r="10" spans="1:42" x14ac:dyDescent="0.25">
      <c r="B10" t="str">
        <f ca="1">LEFT(A2,LEN(A2)-6)</f>
        <v>15603</v>
      </c>
      <c r="C10" t="str">
        <f ca="1">RIGHT(A2,4)</f>
        <v>2022</v>
      </c>
      <c r="D10" t="str">
        <f ca="1">LEFT(RIGHT(A2,6),2)</f>
        <v>T4</v>
      </c>
      <c r="E10">
        <v>9</v>
      </c>
      <c r="F10" t="str">
        <f>EstadoDeudaPublica!A16</f>
        <v xml:space="preserve">Titulos </v>
      </c>
      <c r="G10">
        <f>EstadoDeudaPublica!B16</f>
        <v>0</v>
      </c>
      <c r="H10">
        <f>EstadoDeudaPublica!C16</f>
        <v>0</v>
      </c>
      <c r="I10">
        <f>EstadoDeudaPublica!D16</f>
        <v>0</v>
      </c>
      <c r="J10">
        <f>EstadoDeudaPublica!E16</f>
        <v>0</v>
      </c>
      <c r="K10">
        <f>EstadoDeudaPublica!F16</f>
        <v>0</v>
      </c>
      <c r="L10">
        <f>EstadoDeudaPublica!G16</f>
        <v>0</v>
      </c>
      <c r="M10">
        <f>EstadoDeudaPublica!H16</f>
        <v>0</v>
      </c>
      <c r="N10">
        <f>EstadoDeudaPublica!I16</f>
        <v>0</v>
      </c>
      <c r="O10">
        <f>EstadoDeudaPublica!J16</f>
        <v>0</v>
      </c>
      <c r="P10">
        <f>EstadoDeudaPublica!K16</f>
        <v>0</v>
      </c>
      <c r="Q10">
        <f>EstadoDeudaPublica!L16</f>
        <v>0</v>
      </c>
      <c r="R10">
        <f>EstadoDeudaPublica!M16</f>
        <v>0</v>
      </c>
      <c r="S10">
        <f>EstadoDeudaPublica!N16</f>
        <v>0</v>
      </c>
      <c r="T10">
        <f>EstadoDeudaPublica!O16</f>
        <v>0</v>
      </c>
      <c r="U10">
        <f>EstadoDeudaPublica!B68</f>
        <v>0</v>
      </c>
      <c r="V10">
        <f>EstadoDeudaPublica!B69</f>
        <v>0</v>
      </c>
      <c r="W10">
        <f>EstadoDeudaPublica!B70</f>
        <v>0</v>
      </c>
      <c r="Y10" s="2" t="s">
        <v>12</v>
      </c>
      <c r="Z10" s="2" t="s">
        <v>52</v>
      </c>
      <c r="AA10" s="2" t="str">
        <f ca="1">"01 de Enero de "&amp;C2&amp;" al 31 de Diciembre de "&amp;C2</f>
        <v>01 de Enero de 2022 al 31 de Diciembre de 2022</v>
      </c>
      <c r="AB10" s="2">
        <v>12</v>
      </c>
      <c r="AC10" s="3"/>
      <c r="AD10" s="3"/>
      <c r="AF10" s="2" t="s">
        <v>379</v>
      </c>
      <c r="AG10" s="2" t="s">
        <v>64</v>
      </c>
    </row>
    <row r="11" spans="1:42" x14ac:dyDescent="0.25">
      <c r="B11" t="str">
        <f ca="1">LEFT(A2,LEN(A2)-6)</f>
        <v>15603</v>
      </c>
      <c r="C11" t="str">
        <f ca="1">RIGHT(A2,4)</f>
        <v>2022</v>
      </c>
      <c r="D11" t="str">
        <f ca="1">LEFT(RIGHT(A2,6),2)</f>
        <v>T4</v>
      </c>
      <c r="E11">
        <v>10</v>
      </c>
      <c r="F11" t="str">
        <f>EstadoDeudaPublica!A17</f>
        <v>Préstamos</v>
      </c>
      <c r="G11">
        <f>EstadoDeudaPublica!B17</f>
        <v>0</v>
      </c>
      <c r="H11">
        <f>EstadoDeudaPublica!C17</f>
        <v>990883.57847000007</v>
      </c>
      <c r="I11">
        <f>EstadoDeudaPublica!D17</f>
        <v>0</v>
      </c>
      <c r="J11">
        <f>EstadoDeudaPublica!E17</f>
        <v>0</v>
      </c>
      <c r="K11">
        <f>EstadoDeudaPublica!F17</f>
        <v>861716.85860000015</v>
      </c>
      <c r="L11">
        <f>EstadoDeudaPublica!G17</f>
        <v>0</v>
      </c>
      <c r="M11">
        <f>EstadoDeudaPublica!H17</f>
        <v>861716.85860000015</v>
      </c>
      <c r="N11">
        <f>EstadoDeudaPublica!I17</f>
        <v>209999.35080000001</v>
      </c>
      <c r="O11">
        <f>EstadoDeudaPublica!J17</f>
        <v>0</v>
      </c>
      <c r="P11">
        <f>EstadoDeudaPublica!K17</f>
        <v>209999.35080000001</v>
      </c>
      <c r="Q11">
        <f>EstadoDeudaPublica!L17</f>
        <v>86737.905559999999</v>
      </c>
      <c r="R11">
        <f>EstadoDeudaPublica!M17</f>
        <v>0</v>
      </c>
      <c r="S11">
        <f>EstadoDeudaPublica!N17</f>
        <v>0</v>
      </c>
      <c r="T11">
        <f>EstadoDeudaPublica!O17</f>
        <v>1642601.0862700003</v>
      </c>
      <c r="U11">
        <f>EstadoDeudaPublica!B68</f>
        <v>0</v>
      </c>
      <c r="V11">
        <f>EstadoDeudaPublica!B69</f>
        <v>0</v>
      </c>
      <c r="W11">
        <f>EstadoDeudaPublica!B70</f>
        <v>0</v>
      </c>
      <c r="Y11" s="2" t="s">
        <v>13</v>
      </c>
      <c r="Z11" s="2" t="s">
        <v>48</v>
      </c>
      <c r="AA11" s="2" t="str">
        <f ca="1">"01 de Enero de "&amp;C2&amp;" al 30 de Abril de "&amp;C2</f>
        <v>01 de Enero de 2022 al 30 de Abril de 2022</v>
      </c>
      <c r="AB11" s="2">
        <v>4</v>
      </c>
      <c r="AC11" s="3"/>
      <c r="AD11" s="3"/>
      <c r="AF11" s="2" t="s">
        <v>380</v>
      </c>
      <c r="AG11" s="2" t="s">
        <v>65</v>
      </c>
    </row>
    <row r="12" spans="1:42" x14ac:dyDescent="0.25">
      <c r="B12" t="str">
        <f ca="1">LEFT(A2,LEN(A2)-6)</f>
        <v>15603</v>
      </c>
      <c r="C12" t="str">
        <f ca="1">RIGHT(A2,4)</f>
        <v>2022</v>
      </c>
      <c r="D12" t="str">
        <f ca="1">LEFT(RIGHT(A2,6),2)</f>
        <v>T4</v>
      </c>
      <c r="E12">
        <v>11</v>
      </c>
      <c r="F12" t="str">
        <f>EstadoDeudaPublica!A18</f>
        <v>Proveedores</v>
      </c>
      <c r="G12">
        <f>EstadoDeudaPublica!B18</f>
        <v>0</v>
      </c>
      <c r="H12">
        <f>EstadoDeudaPublica!C18</f>
        <v>0</v>
      </c>
      <c r="I12">
        <f>EstadoDeudaPublica!D18</f>
        <v>0</v>
      </c>
      <c r="J12">
        <f>EstadoDeudaPublica!E18</f>
        <v>0</v>
      </c>
      <c r="K12">
        <f>EstadoDeudaPublica!F18</f>
        <v>0</v>
      </c>
      <c r="L12">
        <f>EstadoDeudaPublica!G18</f>
        <v>0</v>
      </c>
      <c r="M12">
        <f>EstadoDeudaPublica!H18</f>
        <v>0</v>
      </c>
      <c r="N12">
        <f>EstadoDeudaPublica!I18</f>
        <v>0</v>
      </c>
      <c r="O12">
        <f>EstadoDeudaPublica!J18</f>
        <v>0</v>
      </c>
      <c r="P12">
        <f>EstadoDeudaPublica!K18</f>
        <v>0</v>
      </c>
      <c r="Q12">
        <f>EstadoDeudaPublica!L18</f>
        <v>0</v>
      </c>
      <c r="R12">
        <f>EstadoDeudaPublica!M18</f>
        <v>0</v>
      </c>
      <c r="S12">
        <f>EstadoDeudaPublica!N18</f>
        <v>0</v>
      </c>
      <c r="T12">
        <f>EstadoDeudaPublica!O18</f>
        <v>0</v>
      </c>
      <c r="U12">
        <f>EstadoDeudaPublica!B68</f>
        <v>0</v>
      </c>
      <c r="V12">
        <f>EstadoDeudaPublica!B69</f>
        <v>0</v>
      </c>
      <c r="W12">
        <f>EstadoDeudaPublica!B70</f>
        <v>0</v>
      </c>
      <c r="Y12" s="2" t="s">
        <v>14</v>
      </c>
      <c r="Z12" s="2" t="s">
        <v>50</v>
      </c>
      <c r="AA12" s="2" t="str">
        <f ca="1">"01 de Mayo de "&amp;C2&amp;" al 31 de Agosto de "&amp;C2</f>
        <v>01 de Mayo de 2022 al 31 de Agosto de 2022</v>
      </c>
      <c r="AB12" s="2">
        <v>8</v>
      </c>
      <c r="AC12" s="3"/>
      <c r="AD12" s="3"/>
      <c r="AF12" s="2" t="s">
        <v>381</v>
      </c>
      <c r="AG12" s="2" t="s">
        <v>66</v>
      </c>
    </row>
    <row r="13" spans="1:42" x14ac:dyDescent="0.25">
      <c r="B13" t="str">
        <f ca="1">LEFT(A2,LEN(A2)-6)</f>
        <v>15603</v>
      </c>
      <c r="C13" t="str">
        <f ca="1">RIGHT(A2,4)</f>
        <v>2022</v>
      </c>
      <c r="D13" t="str">
        <f ca="1">LEFT(RIGHT(A2,6),2)</f>
        <v>T4</v>
      </c>
      <c r="E13">
        <v>12</v>
      </c>
      <c r="F13" t="str">
        <f>EstadoDeudaPublica!A19</f>
        <v>Otras Deudas</v>
      </c>
      <c r="G13">
        <f>EstadoDeudaPublica!B19</f>
        <v>0</v>
      </c>
      <c r="H13">
        <f>EstadoDeudaPublica!C19</f>
        <v>0</v>
      </c>
      <c r="I13">
        <f>EstadoDeudaPublica!D19</f>
        <v>0</v>
      </c>
      <c r="J13">
        <f>EstadoDeudaPublica!E19</f>
        <v>0</v>
      </c>
      <c r="K13">
        <f>EstadoDeudaPublica!F19</f>
        <v>0</v>
      </c>
      <c r="L13">
        <f>EstadoDeudaPublica!G19</f>
        <v>0</v>
      </c>
      <c r="M13">
        <f>EstadoDeudaPublica!H19</f>
        <v>0</v>
      </c>
      <c r="N13">
        <f>EstadoDeudaPublica!I19</f>
        <v>0</v>
      </c>
      <c r="O13">
        <f>EstadoDeudaPublica!J19</f>
        <v>0</v>
      </c>
      <c r="P13">
        <f>EstadoDeudaPublica!K19</f>
        <v>0</v>
      </c>
      <c r="Q13">
        <f>EstadoDeudaPublica!L19</f>
        <v>0</v>
      </c>
      <c r="R13">
        <f>EstadoDeudaPublica!M19</f>
        <v>0</v>
      </c>
      <c r="S13">
        <f>EstadoDeudaPublica!N19</f>
        <v>0</v>
      </c>
      <c r="T13">
        <f>EstadoDeudaPublica!O19</f>
        <v>0</v>
      </c>
      <c r="U13">
        <f>EstadoDeudaPublica!B68</f>
        <v>0</v>
      </c>
      <c r="V13">
        <f>EstadoDeudaPublica!B69</f>
        <v>0</v>
      </c>
      <c r="W13">
        <f>EstadoDeudaPublica!B70</f>
        <v>0</v>
      </c>
      <c r="Y13" s="2" t="s">
        <v>15</v>
      </c>
      <c r="Z13" s="2" t="s">
        <v>52</v>
      </c>
      <c r="AA13" s="2" t="str">
        <f ca="1">"01 de Setiembre de "&amp;C2&amp;" al 31 de Diciembre de "&amp;C2</f>
        <v>01 de Setiembre de 2022 al 31 de Diciembre de 2022</v>
      </c>
      <c r="AB13" s="2">
        <v>12</v>
      </c>
      <c r="AC13" s="3"/>
      <c r="AD13" s="3"/>
      <c r="AF13" s="2" t="s">
        <v>382</v>
      </c>
      <c r="AG13" s="2" t="s">
        <v>67</v>
      </c>
    </row>
    <row r="14" spans="1:42" x14ac:dyDescent="0.25">
      <c r="B14" t="str">
        <f ca="1">LEFT(A2,LEN(A2)-6)</f>
        <v>15603</v>
      </c>
      <c r="C14" t="str">
        <f ca="1">RIGHT(A2,4)</f>
        <v>2022</v>
      </c>
      <c r="D14" t="str">
        <f ca="1">LEFT(RIGHT(A2,6),2)</f>
        <v>T4</v>
      </c>
      <c r="E14">
        <v>13</v>
      </c>
      <c r="F14" t="str">
        <f>EstadoDeudaPublica!A20</f>
        <v xml:space="preserve">       Resto del Sector Público no financiero</v>
      </c>
      <c r="G14">
        <f>EstadoDeudaPublica!B20</f>
        <v>0</v>
      </c>
      <c r="H14">
        <f>EstadoDeudaPublica!C20</f>
        <v>0</v>
      </c>
      <c r="I14">
        <f>EstadoDeudaPublica!D20</f>
        <v>0</v>
      </c>
      <c r="J14">
        <f>EstadoDeudaPublica!E20</f>
        <v>0</v>
      </c>
      <c r="K14">
        <f>EstadoDeudaPublica!F20</f>
        <v>0</v>
      </c>
      <c r="L14">
        <f>EstadoDeudaPublica!G20</f>
        <v>0</v>
      </c>
      <c r="M14">
        <f>EstadoDeudaPublica!H20</f>
        <v>0</v>
      </c>
      <c r="N14">
        <f>EstadoDeudaPublica!I20</f>
        <v>0</v>
      </c>
      <c r="O14">
        <f>EstadoDeudaPublica!J20</f>
        <v>0</v>
      </c>
      <c r="P14">
        <f>EstadoDeudaPublica!K20</f>
        <v>0</v>
      </c>
      <c r="Q14">
        <f>EstadoDeudaPublica!L20</f>
        <v>0</v>
      </c>
      <c r="R14">
        <f>EstadoDeudaPublica!M20</f>
        <v>0</v>
      </c>
      <c r="S14">
        <f>EstadoDeudaPublica!N20</f>
        <v>0</v>
      </c>
      <c r="T14">
        <f>EstadoDeudaPublica!O20</f>
        <v>0</v>
      </c>
      <c r="U14">
        <f>EstadoDeudaPublica!B68</f>
        <v>0</v>
      </c>
      <c r="V14">
        <f>EstadoDeudaPublica!B69</f>
        <v>0</v>
      </c>
      <c r="W14">
        <f>EstadoDeudaPublica!B70</f>
        <v>0</v>
      </c>
      <c r="Y14" s="2" t="s">
        <v>16</v>
      </c>
      <c r="Z14" s="2" t="s">
        <v>49</v>
      </c>
      <c r="AA14" s="2" t="str">
        <f ca="1">"01 de Enero de "&amp;C2&amp;" al 30 de Junio de "&amp;C2</f>
        <v>01 de Enero de 2022 al 30 de Junio de 2022</v>
      </c>
      <c r="AB14" s="2">
        <v>6</v>
      </c>
      <c r="AC14" s="3"/>
      <c r="AD14" s="3"/>
      <c r="AF14" s="2" t="s">
        <v>383</v>
      </c>
      <c r="AG14" s="2" t="s">
        <v>68</v>
      </c>
    </row>
    <row r="15" spans="1:42" x14ac:dyDescent="0.25">
      <c r="B15" t="str">
        <f ca="1">LEFT(A2,LEN(A2)-6)</f>
        <v>15603</v>
      </c>
      <c r="C15" t="str">
        <f ca="1">RIGHT(A2,4)</f>
        <v>2022</v>
      </c>
      <c r="D15" t="str">
        <f ca="1">LEFT(RIGHT(A2,6),2)</f>
        <v>T4</v>
      </c>
      <c r="E15">
        <v>14</v>
      </c>
      <c r="F15" t="str">
        <f>EstadoDeudaPublica!A21</f>
        <v xml:space="preserve">Titulos </v>
      </c>
      <c r="G15">
        <f>EstadoDeudaPublica!B21</f>
        <v>0</v>
      </c>
      <c r="H15">
        <f>EstadoDeudaPublica!C21</f>
        <v>0</v>
      </c>
      <c r="I15">
        <f>EstadoDeudaPublica!D21</f>
        <v>0</v>
      </c>
      <c r="J15">
        <f>EstadoDeudaPublica!E21</f>
        <v>0</v>
      </c>
      <c r="K15">
        <f>EstadoDeudaPublica!F21</f>
        <v>0</v>
      </c>
      <c r="L15">
        <f>EstadoDeudaPublica!G21</f>
        <v>0</v>
      </c>
      <c r="M15">
        <f>EstadoDeudaPublica!H21</f>
        <v>0</v>
      </c>
      <c r="N15">
        <f>EstadoDeudaPublica!I21</f>
        <v>0</v>
      </c>
      <c r="O15">
        <f>EstadoDeudaPublica!J21</f>
        <v>0</v>
      </c>
      <c r="P15">
        <f>EstadoDeudaPublica!K21</f>
        <v>0</v>
      </c>
      <c r="Q15">
        <f>EstadoDeudaPublica!L21</f>
        <v>0</v>
      </c>
      <c r="R15">
        <f>EstadoDeudaPublica!M21</f>
        <v>0</v>
      </c>
      <c r="S15">
        <f>EstadoDeudaPublica!N21</f>
        <v>0</v>
      </c>
      <c r="T15">
        <f>EstadoDeudaPublica!O21</f>
        <v>0</v>
      </c>
      <c r="U15">
        <f>EstadoDeudaPublica!B68</f>
        <v>0</v>
      </c>
      <c r="V15">
        <f>EstadoDeudaPublica!B69</f>
        <v>0</v>
      </c>
      <c r="W15">
        <f>EstadoDeudaPublica!B70</f>
        <v>0</v>
      </c>
      <c r="Y15" s="2" t="s">
        <v>17</v>
      </c>
      <c r="Z15" s="2" t="s">
        <v>52</v>
      </c>
      <c r="AA15" s="2" t="str">
        <f ca="1">"01 de Julio de "&amp;C2&amp;" al 31 de Diciembre de "&amp;C2</f>
        <v>01 de Julio de 2022 al 31 de Diciembre de 2022</v>
      </c>
      <c r="AB15" s="2">
        <v>12</v>
      </c>
      <c r="AC15" s="3"/>
      <c r="AD15" s="3"/>
      <c r="AF15" s="2" t="s">
        <v>384</v>
      </c>
      <c r="AG15" s="2" t="s">
        <v>69</v>
      </c>
    </row>
    <row r="16" spans="1:42" x14ac:dyDescent="0.25">
      <c r="B16" t="str">
        <f ca="1">LEFT(A2,LEN(A2)-6)</f>
        <v>15603</v>
      </c>
      <c r="C16" t="str">
        <f ca="1">RIGHT(A2,4)</f>
        <v>2022</v>
      </c>
      <c r="D16" t="str">
        <f ca="1">LEFT(RIGHT(A2,6),2)</f>
        <v>T4</v>
      </c>
      <c r="E16">
        <v>15</v>
      </c>
      <c r="F16" t="str">
        <f>EstadoDeudaPublica!A22</f>
        <v>Préstamos</v>
      </c>
      <c r="G16">
        <f>EstadoDeudaPublica!B22</f>
        <v>0</v>
      </c>
      <c r="H16">
        <f>EstadoDeudaPublica!C22</f>
        <v>0</v>
      </c>
      <c r="I16">
        <f>EstadoDeudaPublica!D22</f>
        <v>0</v>
      </c>
      <c r="J16">
        <f>EstadoDeudaPublica!E22</f>
        <v>0</v>
      </c>
      <c r="K16">
        <f>EstadoDeudaPublica!F22</f>
        <v>0</v>
      </c>
      <c r="L16">
        <f>EstadoDeudaPublica!G22</f>
        <v>0</v>
      </c>
      <c r="M16">
        <f>EstadoDeudaPublica!H22</f>
        <v>0</v>
      </c>
      <c r="N16">
        <f>EstadoDeudaPublica!I22</f>
        <v>0</v>
      </c>
      <c r="O16">
        <f>EstadoDeudaPublica!J22</f>
        <v>0</v>
      </c>
      <c r="P16">
        <f>EstadoDeudaPublica!K22</f>
        <v>0</v>
      </c>
      <c r="Q16">
        <f>EstadoDeudaPublica!L22</f>
        <v>0</v>
      </c>
      <c r="R16">
        <f>EstadoDeudaPublica!M22</f>
        <v>0</v>
      </c>
      <c r="S16">
        <f>EstadoDeudaPublica!N22</f>
        <v>0</v>
      </c>
      <c r="T16">
        <f>EstadoDeudaPublica!O22</f>
        <v>0</v>
      </c>
      <c r="U16">
        <f>EstadoDeudaPublica!B68</f>
        <v>0</v>
      </c>
      <c r="V16">
        <f>EstadoDeudaPublica!B69</f>
        <v>0</v>
      </c>
      <c r="W16">
        <f>EstadoDeudaPublica!B70</f>
        <v>0</v>
      </c>
      <c r="Y16" s="2" t="s">
        <v>18</v>
      </c>
      <c r="Z16" s="2" t="s">
        <v>52</v>
      </c>
      <c r="AA16" s="2" t="str">
        <f ca="1">"01 de Enero de "&amp;C2&amp;" al 31 de Diciembre de " &amp; C2</f>
        <v>01 de Enero de 2022 al 31 de Diciembre de 2022</v>
      </c>
      <c r="AB16" s="2">
        <v>12</v>
      </c>
      <c r="AC16" s="3"/>
      <c r="AD16" s="3"/>
      <c r="AF16" s="2" t="s">
        <v>385</v>
      </c>
      <c r="AG16" s="2" t="s">
        <v>70</v>
      </c>
    </row>
    <row r="17" spans="2:33" x14ac:dyDescent="0.25">
      <c r="B17" t="str">
        <f ca="1">LEFT(A2,LEN(A2)-6)</f>
        <v>15603</v>
      </c>
      <c r="C17" t="str">
        <f ca="1">RIGHT(A2,4)</f>
        <v>2022</v>
      </c>
      <c r="D17" t="str">
        <f ca="1">LEFT(RIGHT(A2,6),2)</f>
        <v>T4</v>
      </c>
      <c r="E17">
        <v>16</v>
      </c>
      <c r="F17" t="str">
        <f>EstadoDeudaPublica!A23</f>
        <v>Proveedores</v>
      </c>
      <c r="G17">
        <f>EstadoDeudaPublica!B23</f>
        <v>0</v>
      </c>
      <c r="H17">
        <f>EstadoDeudaPublica!C23</f>
        <v>0</v>
      </c>
      <c r="I17">
        <f>EstadoDeudaPublica!D23</f>
        <v>0</v>
      </c>
      <c r="J17">
        <f>EstadoDeudaPublica!E23</f>
        <v>0</v>
      </c>
      <c r="K17">
        <f>EstadoDeudaPublica!F23</f>
        <v>0</v>
      </c>
      <c r="L17">
        <f>EstadoDeudaPublica!G23</f>
        <v>0</v>
      </c>
      <c r="M17">
        <f>EstadoDeudaPublica!H23</f>
        <v>0</v>
      </c>
      <c r="N17">
        <f>EstadoDeudaPublica!I23</f>
        <v>0</v>
      </c>
      <c r="O17">
        <f>EstadoDeudaPublica!J23</f>
        <v>0</v>
      </c>
      <c r="P17">
        <f>EstadoDeudaPublica!K23</f>
        <v>0</v>
      </c>
      <c r="Q17">
        <f>EstadoDeudaPublica!L23</f>
        <v>0</v>
      </c>
      <c r="R17">
        <f>EstadoDeudaPublica!M23</f>
        <v>0</v>
      </c>
      <c r="S17">
        <f>EstadoDeudaPublica!N23</f>
        <v>0</v>
      </c>
      <c r="T17">
        <f>EstadoDeudaPublica!O23</f>
        <v>0</v>
      </c>
      <c r="U17">
        <f>EstadoDeudaPublica!B68</f>
        <v>0</v>
      </c>
      <c r="V17">
        <f>EstadoDeudaPublica!B69</f>
        <v>0</v>
      </c>
      <c r="W17">
        <f>EstadoDeudaPublica!B70</f>
        <v>0</v>
      </c>
      <c r="AF17" s="2" t="s">
        <v>386</v>
      </c>
      <c r="AG17" s="2" t="s">
        <v>71</v>
      </c>
    </row>
    <row r="18" spans="2:33" x14ac:dyDescent="0.25">
      <c r="B18" t="str">
        <f ca="1">LEFT(A2,LEN(A2)-6)</f>
        <v>15603</v>
      </c>
      <c r="C18" t="str">
        <f ca="1">RIGHT(A2,4)</f>
        <v>2022</v>
      </c>
      <c r="D18" t="str">
        <f ca="1">LEFT(RIGHT(A2,6),2)</f>
        <v>T4</v>
      </c>
      <c r="E18">
        <v>17</v>
      </c>
      <c r="F18" t="str">
        <f>EstadoDeudaPublica!A24</f>
        <v>Otras Deudas</v>
      </c>
      <c r="G18">
        <f>EstadoDeudaPublica!B24</f>
        <v>0</v>
      </c>
      <c r="H18">
        <f>EstadoDeudaPublica!C24</f>
        <v>0</v>
      </c>
      <c r="I18">
        <f>EstadoDeudaPublica!D24</f>
        <v>0</v>
      </c>
      <c r="J18">
        <f>EstadoDeudaPublica!E24</f>
        <v>0</v>
      </c>
      <c r="K18">
        <f>EstadoDeudaPublica!F24</f>
        <v>0</v>
      </c>
      <c r="L18">
        <f>EstadoDeudaPublica!G24</f>
        <v>0</v>
      </c>
      <c r="M18">
        <f>EstadoDeudaPublica!H24</f>
        <v>0</v>
      </c>
      <c r="N18">
        <f>EstadoDeudaPublica!I24</f>
        <v>0</v>
      </c>
      <c r="O18">
        <f>EstadoDeudaPublica!J24</f>
        <v>0</v>
      </c>
      <c r="P18">
        <f>EstadoDeudaPublica!K24</f>
        <v>0</v>
      </c>
      <c r="Q18">
        <f>EstadoDeudaPublica!L24</f>
        <v>0</v>
      </c>
      <c r="R18">
        <f>EstadoDeudaPublica!M24</f>
        <v>0</v>
      </c>
      <c r="S18">
        <f>EstadoDeudaPublica!N24</f>
        <v>0</v>
      </c>
      <c r="T18">
        <f>EstadoDeudaPublica!O24</f>
        <v>0</v>
      </c>
      <c r="U18">
        <f>EstadoDeudaPublica!B68</f>
        <v>0</v>
      </c>
      <c r="V18">
        <f>EstadoDeudaPublica!B69</f>
        <v>0</v>
      </c>
      <c r="W18">
        <f>EstadoDeudaPublica!B70</f>
        <v>0</v>
      </c>
      <c r="AF18" s="2" t="s">
        <v>387</v>
      </c>
      <c r="AG18" s="2" t="s">
        <v>72</v>
      </c>
    </row>
    <row r="19" spans="2:33" x14ac:dyDescent="0.25">
      <c r="B19" t="str">
        <f ca="1">LEFT(A2,LEN(A2)-6)</f>
        <v>15603</v>
      </c>
      <c r="C19" t="str">
        <f ca="1">RIGHT(A2,4)</f>
        <v>2022</v>
      </c>
      <c r="D19" t="str">
        <f ca="1">LEFT(RIGHT(A2,6),2)</f>
        <v>T4</v>
      </c>
      <c r="E19">
        <v>18</v>
      </c>
      <c r="F19" t="str">
        <f>EstadoDeudaPublica!A25</f>
        <v xml:space="preserve">       Banco Central  </v>
      </c>
      <c r="G19">
        <f>EstadoDeudaPublica!B25</f>
        <v>0</v>
      </c>
      <c r="H19">
        <f>EstadoDeudaPublica!C25</f>
        <v>0</v>
      </c>
      <c r="I19">
        <f>EstadoDeudaPublica!D25</f>
        <v>0</v>
      </c>
      <c r="J19">
        <f>EstadoDeudaPublica!E25</f>
        <v>0</v>
      </c>
      <c r="K19">
        <f>EstadoDeudaPublica!F25</f>
        <v>0</v>
      </c>
      <c r="L19">
        <f>EstadoDeudaPublica!G25</f>
        <v>0</v>
      </c>
      <c r="M19">
        <f>EstadoDeudaPublica!H25</f>
        <v>0</v>
      </c>
      <c r="N19">
        <f>EstadoDeudaPublica!I25</f>
        <v>0</v>
      </c>
      <c r="O19">
        <f>EstadoDeudaPublica!J25</f>
        <v>0</v>
      </c>
      <c r="P19">
        <f>EstadoDeudaPublica!K25</f>
        <v>0</v>
      </c>
      <c r="Q19">
        <f>EstadoDeudaPublica!L25</f>
        <v>0</v>
      </c>
      <c r="R19">
        <f>EstadoDeudaPublica!M25</f>
        <v>0</v>
      </c>
      <c r="S19">
        <f>EstadoDeudaPublica!N25</f>
        <v>0</v>
      </c>
      <c r="T19">
        <f>EstadoDeudaPublica!O25</f>
        <v>0</v>
      </c>
      <c r="U19">
        <f>EstadoDeudaPublica!B68</f>
        <v>0</v>
      </c>
      <c r="V19">
        <f>EstadoDeudaPublica!B69</f>
        <v>0</v>
      </c>
      <c r="W19">
        <f>EstadoDeudaPublica!B70</f>
        <v>0</v>
      </c>
      <c r="AF19" s="2" t="s">
        <v>388</v>
      </c>
      <c r="AG19" s="2" t="s">
        <v>73</v>
      </c>
    </row>
    <row r="20" spans="2:33" x14ac:dyDescent="0.25">
      <c r="B20" t="str">
        <f ca="1">LEFT(A2,LEN(A2)-6)</f>
        <v>15603</v>
      </c>
      <c r="C20" t="str">
        <f ca="1">RIGHT(A2,4)</f>
        <v>2022</v>
      </c>
      <c r="D20" t="str">
        <f ca="1">LEFT(RIGHT(A2,6),2)</f>
        <v>T4</v>
      </c>
      <c r="E20">
        <v>19</v>
      </c>
      <c r="F20" t="str">
        <f>EstadoDeudaPublica!A26</f>
        <v xml:space="preserve">Titulos </v>
      </c>
      <c r="G20">
        <f>EstadoDeudaPublica!B26</f>
        <v>0</v>
      </c>
      <c r="H20">
        <f>EstadoDeudaPublica!C26</f>
        <v>0</v>
      </c>
      <c r="I20">
        <f>EstadoDeudaPublica!D26</f>
        <v>0</v>
      </c>
      <c r="J20">
        <f>EstadoDeudaPublica!E26</f>
        <v>0</v>
      </c>
      <c r="K20">
        <f>EstadoDeudaPublica!F26</f>
        <v>0</v>
      </c>
      <c r="L20">
        <f>EstadoDeudaPublica!G26</f>
        <v>0</v>
      </c>
      <c r="M20">
        <f>EstadoDeudaPublica!H26</f>
        <v>0</v>
      </c>
      <c r="N20">
        <f>EstadoDeudaPublica!I26</f>
        <v>0</v>
      </c>
      <c r="O20">
        <f>EstadoDeudaPublica!J26</f>
        <v>0</v>
      </c>
      <c r="P20">
        <f>EstadoDeudaPublica!K26</f>
        <v>0</v>
      </c>
      <c r="Q20">
        <f>EstadoDeudaPublica!L26</f>
        <v>0</v>
      </c>
      <c r="R20">
        <f>EstadoDeudaPublica!M26</f>
        <v>0</v>
      </c>
      <c r="S20">
        <f>EstadoDeudaPublica!N26</f>
        <v>0</v>
      </c>
      <c r="T20">
        <f>EstadoDeudaPublica!O26</f>
        <v>0</v>
      </c>
      <c r="U20">
        <f>EstadoDeudaPublica!B68</f>
        <v>0</v>
      </c>
      <c r="V20">
        <f>EstadoDeudaPublica!B69</f>
        <v>0</v>
      </c>
      <c r="W20">
        <f>EstadoDeudaPublica!B70</f>
        <v>0</v>
      </c>
      <c r="AF20" s="2" t="s">
        <v>389</v>
      </c>
      <c r="AG20" s="2" t="s">
        <v>74</v>
      </c>
    </row>
    <row r="21" spans="2:33" x14ac:dyDescent="0.25">
      <c r="B21" t="str">
        <f ca="1">LEFT(A2,LEN(A2)-6)</f>
        <v>15603</v>
      </c>
      <c r="C21" t="str">
        <f ca="1">RIGHT(A2,4)</f>
        <v>2022</v>
      </c>
      <c r="D21" t="str">
        <f ca="1">LEFT(RIGHT(A2,6),2)</f>
        <v>T4</v>
      </c>
      <c r="E21">
        <v>20</v>
      </c>
      <c r="F21" t="str">
        <f>EstadoDeudaPublica!A27</f>
        <v>Préstamos</v>
      </c>
      <c r="G21">
        <f>EstadoDeudaPublica!B27</f>
        <v>0</v>
      </c>
      <c r="H21">
        <f>EstadoDeudaPublica!C27</f>
        <v>0</v>
      </c>
      <c r="I21">
        <f>EstadoDeudaPublica!D27</f>
        <v>0</v>
      </c>
      <c r="J21">
        <f>EstadoDeudaPublica!E27</f>
        <v>0</v>
      </c>
      <c r="K21">
        <f>EstadoDeudaPublica!F27</f>
        <v>0</v>
      </c>
      <c r="L21">
        <f>EstadoDeudaPublica!G27</f>
        <v>0</v>
      </c>
      <c r="M21">
        <f>EstadoDeudaPublica!H27</f>
        <v>0</v>
      </c>
      <c r="N21">
        <f>EstadoDeudaPublica!I27</f>
        <v>0</v>
      </c>
      <c r="O21">
        <f>EstadoDeudaPublica!J27</f>
        <v>0</v>
      </c>
      <c r="P21">
        <f>EstadoDeudaPublica!K27</f>
        <v>0</v>
      </c>
      <c r="Q21">
        <f>EstadoDeudaPublica!L27</f>
        <v>0</v>
      </c>
      <c r="R21">
        <f>EstadoDeudaPublica!M27</f>
        <v>0</v>
      </c>
      <c r="S21">
        <f>EstadoDeudaPublica!N27</f>
        <v>0</v>
      </c>
      <c r="T21">
        <f>EstadoDeudaPublica!O27</f>
        <v>0</v>
      </c>
      <c r="U21">
        <f>EstadoDeudaPublica!B68</f>
        <v>0</v>
      </c>
      <c r="V21">
        <f>EstadoDeudaPublica!B69</f>
        <v>0</v>
      </c>
      <c r="W21">
        <f>EstadoDeudaPublica!B70</f>
        <v>0</v>
      </c>
      <c r="AF21" s="2" t="s">
        <v>390</v>
      </c>
      <c r="AG21" s="2" t="s">
        <v>75</v>
      </c>
    </row>
    <row r="22" spans="2:33" x14ac:dyDescent="0.25">
      <c r="B22" t="str">
        <f ca="1">LEFT(A2,LEN(A2)-6)</f>
        <v>15603</v>
      </c>
      <c r="C22" t="str">
        <f ca="1">RIGHT(A2,4)</f>
        <v>2022</v>
      </c>
      <c r="D22" t="str">
        <f ca="1">LEFT(RIGHT(A2,6),2)</f>
        <v>T4</v>
      </c>
      <c r="E22">
        <v>21</v>
      </c>
      <c r="F22" t="str">
        <f>EstadoDeudaPublica!A28</f>
        <v>Proveedores</v>
      </c>
      <c r="G22">
        <f>EstadoDeudaPublica!B28</f>
        <v>0</v>
      </c>
      <c r="H22">
        <f>EstadoDeudaPublica!C28</f>
        <v>0</v>
      </c>
      <c r="I22">
        <f>EstadoDeudaPublica!D28</f>
        <v>0</v>
      </c>
      <c r="J22">
        <f>EstadoDeudaPublica!E28</f>
        <v>0</v>
      </c>
      <c r="K22">
        <f>EstadoDeudaPublica!F28</f>
        <v>0</v>
      </c>
      <c r="L22">
        <f>EstadoDeudaPublica!G28</f>
        <v>0</v>
      </c>
      <c r="M22">
        <f>EstadoDeudaPublica!H28</f>
        <v>0</v>
      </c>
      <c r="N22">
        <f>EstadoDeudaPublica!I28</f>
        <v>0</v>
      </c>
      <c r="O22">
        <f>EstadoDeudaPublica!J28</f>
        <v>0</v>
      </c>
      <c r="P22">
        <f>EstadoDeudaPublica!K28</f>
        <v>0</v>
      </c>
      <c r="Q22">
        <f>EstadoDeudaPublica!L28</f>
        <v>0</v>
      </c>
      <c r="R22">
        <f>EstadoDeudaPublica!M28</f>
        <v>0</v>
      </c>
      <c r="S22">
        <f>EstadoDeudaPublica!N28</f>
        <v>0</v>
      </c>
      <c r="T22">
        <f>EstadoDeudaPublica!O28</f>
        <v>0</v>
      </c>
      <c r="U22">
        <f>EstadoDeudaPublica!B68</f>
        <v>0</v>
      </c>
      <c r="V22">
        <f>EstadoDeudaPublica!B69</f>
        <v>0</v>
      </c>
      <c r="W22">
        <f>EstadoDeudaPublica!B70</f>
        <v>0</v>
      </c>
      <c r="AF22" s="2" t="s">
        <v>391</v>
      </c>
      <c r="AG22" s="2" t="s">
        <v>76</v>
      </c>
    </row>
    <row r="23" spans="2:33" x14ac:dyDescent="0.25">
      <c r="B23" t="str">
        <f ca="1">LEFT(A2,LEN(A2)-6)</f>
        <v>15603</v>
      </c>
      <c r="C23" t="str">
        <f ca="1">RIGHT(A2,4)</f>
        <v>2022</v>
      </c>
      <c r="D23" t="str">
        <f ca="1">LEFT(RIGHT(A2,6),2)</f>
        <v>T4</v>
      </c>
      <c r="E23">
        <v>22</v>
      </c>
      <c r="F23" t="str">
        <f>EstadoDeudaPublica!A29</f>
        <v>Otras Deudas</v>
      </c>
      <c r="G23">
        <f>EstadoDeudaPublica!B29</f>
        <v>0</v>
      </c>
      <c r="H23">
        <f>EstadoDeudaPublica!C29</f>
        <v>0</v>
      </c>
      <c r="I23">
        <f>EstadoDeudaPublica!D29</f>
        <v>0</v>
      </c>
      <c r="J23">
        <f>EstadoDeudaPublica!E29</f>
        <v>0</v>
      </c>
      <c r="K23">
        <f>EstadoDeudaPublica!F29</f>
        <v>0</v>
      </c>
      <c r="L23">
        <f>EstadoDeudaPublica!G29</f>
        <v>0</v>
      </c>
      <c r="M23">
        <f>EstadoDeudaPublica!H29</f>
        <v>0</v>
      </c>
      <c r="N23">
        <f>EstadoDeudaPublica!I29</f>
        <v>0</v>
      </c>
      <c r="O23">
        <f>EstadoDeudaPublica!J29</f>
        <v>0</v>
      </c>
      <c r="P23">
        <f>EstadoDeudaPublica!K29</f>
        <v>0</v>
      </c>
      <c r="Q23">
        <f>EstadoDeudaPublica!L29</f>
        <v>0</v>
      </c>
      <c r="R23">
        <f>EstadoDeudaPublica!M29</f>
        <v>0</v>
      </c>
      <c r="S23">
        <f>EstadoDeudaPublica!N29</f>
        <v>0</v>
      </c>
      <c r="T23">
        <f>EstadoDeudaPublica!O29</f>
        <v>0</v>
      </c>
      <c r="U23">
        <f>EstadoDeudaPublica!B68</f>
        <v>0</v>
      </c>
      <c r="V23">
        <f>EstadoDeudaPublica!B69</f>
        <v>0</v>
      </c>
      <c r="W23">
        <f>EstadoDeudaPublica!B70</f>
        <v>0</v>
      </c>
      <c r="AF23" s="2" t="s">
        <v>392</v>
      </c>
      <c r="AG23" s="2" t="s">
        <v>77</v>
      </c>
    </row>
    <row r="24" spans="2:33" x14ac:dyDescent="0.25">
      <c r="B24" t="str">
        <f ca="1">LEFT(A2,LEN(A2)-6)</f>
        <v>15603</v>
      </c>
      <c r="C24" t="str">
        <f ca="1">RIGHT(A2,4)</f>
        <v>2022</v>
      </c>
      <c r="D24" t="str">
        <f ca="1">LEFT(RIGHT(A2,6),2)</f>
        <v>T4</v>
      </c>
      <c r="E24">
        <v>23</v>
      </c>
      <c r="F24" t="str">
        <f>EstadoDeudaPublica!A30</f>
        <v xml:space="preserve">       Resto del Sector Público financiero</v>
      </c>
      <c r="G24">
        <f>EstadoDeudaPublica!B30</f>
        <v>0</v>
      </c>
      <c r="H24">
        <f>EstadoDeudaPublica!C30</f>
        <v>0</v>
      </c>
      <c r="I24">
        <f>EstadoDeudaPublica!D30</f>
        <v>0</v>
      </c>
      <c r="J24">
        <f>EstadoDeudaPublica!E30</f>
        <v>0</v>
      </c>
      <c r="K24">
        <f>EstadoDeudaPublica!F30</f>
        <v>0</v>
      </c>
      <c r="L24">
        <f>EstadoDeudaPublica!G30</f>
        <v>0</v>
      </c>
      <c r="M24">
        <f>EstadoDeudaPublica!H30</f>
        <v>0</v>
      </c>
      <c r="N24">
        <f>EstadoDeudaPublica!I30</f>
        <v>0</v>
      </c>
      <c r="O24">
        <f>EstadoDeudaPublica!J30</f>
        <v>0</v>
      </c>
      <c r="P24">
        <f>EstadoDeudaPublica!K30</f>
        <v>0</v>
      </c>
      <c r="Q24">
        <f>EstadoDeudaPublica!L30</f>
        <v>0</v>
      </c>
      <c r="R24">
        <f>EstadoDeudaPublica!M30</f>
        <v>0</v>
      </c>
      <c r="S24">
        <f>EstadoDeudaPublica!N30</f>
        <v>0</v>
      </c>
      <c r="T24">
        <f>EstadoDeudaPublica!O30</f>
        <v>0</v>
      </c>
      <c r="U24">
        <f>EstadoDeudaPublica!B68</f>
        <v>0</v>
      </c>
      <c r="V24">
        <f>EstadoDeudaPublica!B69</f>
        <v>0</v>
      </c>
      <c r="W24">
        <f>EstadoDeudaPublica!B70</f>
        <v>0</v>
      </c>
      <c r="AF24" s="2" t="s">
        <v>393</v>
      </c>
      <c r="AG24" s="2" t="s">
        <v>78</v>
      </c>
    </row>
    <row r="25" spans="2:33" x14ac:dyDescent="0.25">
      <c r="B25" t="str">
        <f ca="1">LEFT(A2,LEN(A2)-6)</f>
        <v>15603</v>
      </c>
      <c r="C25" t="str">
        <f ca="1">RIGHT(A2,4)</f>
        <v>2022</v>
      </c>
      <c r="D25" t="str">
        <f ca="1">LEFT(RIGHT(A2,6),2)</f>
        <v>T4</v>
      </c>
      <c r="E25">
        <v>24</v>
      </c>
      <c r="F25" t="str">
        <f>EstadoDeudaPublica!A31</f>
        <v xml:space="preserve">Titulos </v>
      </c>
      <c r="G25">
        <f>EstadoDeudaPublica!B31</f>
        <v>0</v>
      </c>
      <c r="H25">
        <f>EstadoDeudaPublica!C31</f>
        <v>0</v>
      </c>
      <c r="I25">
        <f>EstadoDeudaPublica!D31</f>
        <v>0</v>
      </c>
      <c r="J25">
        <f>EstadoDeudaPublica!E31</f>
        <v>0</v>
      </c>
      <c r="K25">
        <f>EstadoDeudaPublica!F31</f>
        <v>0</v>
      </c>
      <c r="L25">
        <f>EstadoDeudaPublica!G31</f>
        <v>0</v>
      </c>
      <c r="M25">
        <f>EstadoDeudaPublica!H31</f>
        <v>0</v>
      </c>
      <c r="N25">
        <f>EstadoDeudaPublica!I31</f>
        <v>0</v>
      </c>
      <c r="O25">
        <f>EstadoDeudaPublica!J31</f>
        <v>0</v>
      </c>
      <c r="P25">
        <f>EstadoDeudaPublica!K31</f>
        <v>0</v>
      </c>
      <c r="Q25">
        <f>EstadoDeudaPublica!L31</f>
        <v>0</v>
      </c>
      <c r="R25">
        <f>EstadoDeudaPublica!M31</f>
        <v>0</v>
      </c>
      <c r="S25">
        <f>EstadoDeudaPublica!N31</f>
        <v>0</v>
      </c>
      <c r="T25">
        <f>EstadoDeudaPublica!O31</f>
        <v>0</v>
      </c>
      <c r="U25">
        <f>EstadoDeudaPublica!B68</f>
        <v>0</v>
      </c>
      <c r="V25">
        <f>EstadoDeudaPublica!B69</f>
        <v>0</v>
      </c>
      <c r="W25">
        <f>EstadoDeudaPublica!B70</f>
        <v>0</v>
      </c>
      <c r="AF25" s="2" t="s">
        <v>394</v>
      </c>
      <c r="AG25" s="2" t="s">
        <v>79</v>
      </c>
    </row>
    <row r="26" spans="2:33" x14ac:dyDescent="0.25">
      <c r="B26" t="str">
        <f ca="1">LEFT(A2,LEN(A2)-6)</f>
        <v>15603</v>
      </c>
      <c r="C26" t="str">
        <f ca="1">RIGHT(A2,4)</f>
        <v>2022</v>
      </c>
      <c r="D26" t="str">
        <f ca="1">LEFT(RIGHT(A2,6),2)</f>
        <v>T4</v>
      </c>
      <c r="E26">
        <v>25</v>
      </c>
      <c r="F26" t="str">
        <f>EstadoDeudaPublica!A32</f>
        <v>Préstamos</v>
      </c>
      <c r="G26">
        <f>EstadoDeudaPublica!B32</f>
        <v>0</v>
      </c>
      <c r="H26">
        <f>EstadoDeudaPublica!C32</f>
        <v>0</v>
      </c>
      <c r="I26">
        <f>EstadoDeudaPublica!D32</f>
        <v>0</v>
      </c>
      <c r="J26">
        <f>EstadoDeudaPublica!E32</f>
        <v>0</v>
      </c>
      <c r="K26">
        <f>EstadoDeudaPublica!F32</f>
        <v>0</v>
      </c>
      <c r="L26">
        <f>EstadoDeudaPublica!G32</f>
        <v>0</v>
      </c>
      <c r="M26">
        <f>EstadoDeudaPublica!H32</f>
        <v>0</v>
      </c>
      <c r="N26">
        <f>EstadoDeudaPublica!I32</f>
        <v>0</v>
      </c>
      <c r="O26">
        <f>EstadoDeudaPublica!J32</f>
        <v>0</v>
      </c>
      <c r="P26">
        <f>EstadoDeudaPublica!K32</f>
        <v>0</v>
      </c>
      <c r="Q26">
        <f>EstadoDeudaPublica!L32</f>
        <v>0</v>
      </c>
      <c r="R26">
        <f>EstadoDeudaPublica!M32</f>
        <v>0</v>
      </c>
      <c r="S26">
        <f>EstadoDeudaPublica!N32</f>
        <v>0</v>
      </c>
      <c r="T26">
        <f>EstadoDeudaPublica!O32</f>
        <v>0</v>
      </c>
      <c r="U26">
        <f>EstadoDeudaPublica!B68</f>
        <v>0</v>
      </c>
      <c r="V26">
        <f>EstadoDeudaPublica!B69</f>
        <v>0</v>
      </c>
      <c r="W26">
        <f>EstadoDeudaPublica!B70</f>
        <v>0</v>
      </c>
      <c r="AF26" s="2" t="s">
        <v>395</v>
      </c>
      <c r="AG26" s="2" t="s">
        <v>80</v>
      </c>
    </row>
    <row r="27" spans="2:33" x14ac:dyDescent="0.25">
      <c r="B27" t="str">
        <f ca="1">LEFT(A2,LEN(A2)-6)</f>
        <v>15603</v>
      </c>
      <c r="C27" t="str">
        <f ca="1">RIGHT(A2,4)</f>
        <v>2022</v>
      </c>
      <c r="D27" t="str">
        <f ca="1">LEFT(RIGHT(A2,6),2)</f>
        <v>T4</v>
      </c>
      <c r="E27">
        <v>26</v>
      </c>
      <c r="F27" t="str">
        <f>EstadoDeudaPublica!A33</f>
        <v>Proveedores</v>
      </c>
      <c r="G27">
        <f>EstadoDeudaPublica!B33</f>
        <v>0</v>
      </c>
      <c r="H27">
        <f>EstadoDeudaPublica!C33</f>
        <v>0</v>
      </c>
      <c r="I27">
        <f>EstadoDeudaPublica!D33</f>
        <v>0</v>
      </c>
      <c r="J27">
        <f>EstadoDeudaPublica!E33</f>
        <v>0</v>
      </c>
      <c r="K27">
        <f>EstadoDeudaPublica!F33</f>
        <v>0</v>
      </c>
      <c r="L27">
        <f>EstadoDeudaPublica!G33</f>
        <v>0</v>
      </c>
      <c r="M27">
        <f>EstadoDeudaPublica!H33</f>
        <v>0</v>
      </c>
      <c r="N27">
        <f>EstadoDeudaPublica!I33</f>
        <v>0</v>
      </c>
      <c r="O27">
        <f>EstadoDeudaPublica!J33</f>
        <v>0</v>
      </c>
      <c r="P27">
        <f>EstadoDeudaPublica!K33</f>
        <v>0</v>
      </c>
      <c r="Q27">
        <f>EstadoDeudaPublica!L33</f>
        <v>0</v>
      </c>
      <c r="R27">
        <f>EstadoDeudaPublica!M33</f>
        <v>0</v>
      </c>
      <c r="S27">
        <f>EstadoDeudaPublica!N33</f>
        <v>0</v>
      </c>
      <c r="T27">
        <f>EstadoDeudaPublica!O33</f>
        <v>0</v>
      </c>
      <c r="U27">
        <f>EstadoDeudaPublica!B68</f>
        <v>0</v>
      </c>
      <c r="V27">
        <f>EstadoDeudaPublica!B69</f>
        <v>0</v>
      </c>
      <c r="W27">
        <f>EstadoDeudaPublica!B70</f>
        <v>0</v>
      </c>
      <c r="AF27" s="2" t="s">
        <v>396</v>
      </c>
      <c r="AG27" s="2" t="s">
        <v>81</v>
      </c>
    </row>
    <row r="28" spans="2:33" x14ac:dyDescent="0.25">
      <c r="B28" t="str">
        <f ca="1">LEFT(A2,LEN(A2)-6)</f>
        <v>15603</v>
      </c>
      <c r="C28" t="str">
        <f ca="1">RIGHT(A2,4)</f>
        <v>2022</v>
      </c>
      <c r="D28" t="str">
        <f ca="1">LEFT(RIGHT(A2,6),2)</f>
        <v>T4</v>
      </c>
      <c r="E28">
        <v>27</v>
      </c>
      <c r="F28" t="str">
        <f>EstadoDeudaPublica!A34</f>
        <v>Otras Deudas</v>
      </c>
      <c r="G28">
        <f>EstadoDeudaPublica!B34</f>
        <v>0</v>
      </c>
      <c r="H28">
        <f>EstadoDeudaPublica!C34</f>
        <v>0</v>
      </c>
      <c r="I28">
        <f>EstadoDeudaPublica!D34</f>
        <v>0</v>
      </c>
      <c r="J28">
        <f>EstadoDeudaPublica!E34</f>
        <v>0</v>
      </c>
      <c r="K28">
        <f>EstadoDeudaPublica!F34</f>
        <v>0</v>
      </c>
      <c r="L28">
        <f>EstadoDeudaPublica!G34</f>
        <v>0</v>
      </c>
      <c r="M28">
        <f>EstadoDeudaPublica!H34</f>
        <v>0</v>
      </c>
      <c r="N28">
        <f>EstadoDeudaPublica!I34</f>
        <v>0</v>
      </c>
      <c r="O28">
        <f>EstadoDeudaPublica!J34</f>
        <v>0</v>
      </c>
      <c r="P28">
        <f>EstadoDeudaPublica!K34</f>
        <v>0</v>
      </c>
      <c r="Q28">
        <f>EstadoDeudaPublica!L34</f>
        <v>0</v>
      </c>
      <c r="R28">
        <f>EstadoDeudaPublica!M34</f>
        <v>0</v>
      </c>
      <c r="S28">
        <f>EstadoDeudaPublica!N34</f>
        <v>0</v>
      </c>
      <c r="T28">
        <f>EstadoDeudaPublica!O34</f>
        <v>0</v>
      </c>
      <c r="U28">
        <f>EstadoDeudaPublica!B68</f>
        <v>0</v>
      </c>
      <c r="V28">
        <f>EstadoDeudaPublica!B69</f>
        <v>0</v>
      </c>
      <c r="W28">
        <f>EstadoDeudaPublica!B70</f>
        <v>0</v>
      </c>
      <c r="AF28" s="2" t="s">
        <v>397</v>
      </c>
      <c r="AG28" s="2" t="s">
        <v>82</v>
      </c>
    </row>
    <row r="29" spans="2:33" x14ac:dyDescent="0.25">
      <c r="B29" t="str">
        <f ca="1">LEFT(A2,LEN(A2)-6)</f>
        <v>15603</v>
      </c>
      <c r="C29" t="str">
        <f ca="1">RIGHT(A2,4)</f>
        <v>2022</v>
      </c>
      <c r="D29" t="str">
        <f ca="1">LEFT(RIGHT(A2,6),2)</f>
        <v>T4</v>
      </c>
      <c r="E29">
        <v>28</v>
      </c>
      <c r="F29" t="str">
        <f>EstadoDeudaPublica!A35</f>
        <v xml:space="preserve">II. DEUDA PÚBLICA EXTERNA </v>
      </c>
      <c r="G29">
        <f>EstadoDeudaPublica!B35</f>
        <v>0</v>
      </c>
      <c r="H29">
        <f>EstadoDeudaPublica!C35</f>
        <v>0</v>
      </c>
      <c r="I29">
        <f>EstadoDeudaPublica!D35</f>
        <v>0</v>
      </c>
      <c r="J29">
        <f>EstadoDeudaPublica!E35</f>
        <v>0</v>
      </c>
      <c r="K29">
        <f>EstadoDeudaPublica!F35</f>
        <v>0</v>
      </c>
      <c r="L29">
        <f>EstadoDeudaPublica!G35</f>
        <v>0</v>
      </c>
      <c r="M29">
        <f>EstadoDeudaPublica!H35</f>
        <v>0</v>
      </c>
      <c r="N29">
        <f>EstadoDeudaPublica!I35</f>
        <v>0</v>
      </c>
      <c r="O29">
        <f>EstadoDeudaPublica!J35</f>
        <v>0</v>
      </c>
      <c r="P29">
        <f>EstadoDeudaPublica!K35</f>
        <v>0</v>
      </c>
      <c r="Q29">
        <f>EstadoDeudaPublica!L35</f>
        <v>0</v>
      </c>
      <c r="R29">
        <f>EstadoDeudaPublica!M35</f>
        <v>0</v>
      </c>
      <c r="S29">
        <f>EstadoDeudaPublica!N35</f>
        <v>0</v>
      </c>
      <c r="T29">
        <f>EstadoDeudaPublica!O35</f>
        <v>0</v>
      </c>
      <c r="U29">
        <f>EstadoDeudaPublica!B68</f>
        <v>0</v>
      </c>
      <c r="V29">
        <f>EstadoDeudaPublica!B69</f>
        <v>0</v>
      </c>
      <c r="W29">
        <f>EstadoDeudaPublica!B70</f>
        <v>0</v>
      </c>
      <c r="AF29" s="2" t="s">
        <v>398</v>
      </c>
      <c r="AG29" s="2" t="s">
        <v>83</v>
      </c>
    </row>
    <row r="30" spans="2:33" x14ac:dyDescent="0.25">
      <c r="B30" t="str">
        <f ca="1">LEFT(A2,LEN(A2)-6)</f>
        <v>15603</v>
      </c>
      <c r="C30" t="str">
        <f ca="1">RIGHT(A2,4)</f>
        <v>2022</v>
      </c>
      <c r="D30" t="str">
        <f ca="1">LEFT(RIGHT(A2,6),2)</f>
        <v>T4</v>
      </c>
      <c r="E30">
        <v>29</v>
      </c>
      <c r="F30" t="str">
        <f>EstadoDeudaPublica!A36</f>
        <v xml:space="preserve">       Gobierno Central    </v>
      </c>
      <c r="G30">
        <f>EstadoDeudaPublica!B36</f>
        <v>0</v>
      </c>
      <c r="H30">
        <f>EstadoDeudaPublica!C36</f>
        <v>0</v>
      </c>
      <c r="I30">
        <f>EstadoDeudaPublica!D36</f>
        <v>0</v>
      </c>
      <c r="J30">
        <f>EstadoDeudaPublica!E36</f>
        <v>0</v>
      </c>
      <c r="K30">
        <f>EstadoDeudaPublica!F36</f>
        <v>0</v>
      </c>
      <c r="L30">
        <f>EstadoDeudaPublica!G36</f>
        <v>0</v>
      </c>
      <c r="M30">
        <f>EstadoDeudaPublica!H36</f>
        <v>0</v>
      </c>
      <c r="N30">
        <f>EstadoDeudaPublica!I36</f>
        <v>0</v>
      </c>
      <c r="O30">
        <f>EstadoDeudaPublica!J36</f>
        <v>0</v>
      </c>
      <c r="P30">
        <f>EstadoDeudaPublica!K36</f>
        <v>0</v>
      </c>
      <c r="Q30">
        <f>EstadoDeudaPublica!L36</f>
        <v>0</v>
      </c>
      <c r="R30">
        <f>EstadoDeudaPublica!M36</f>
        <v>0</v>
      </c>
      <c r="S30">
        <f>EstadoDeudaPublica!N36</f>
        <v>0</v>
      </c>
      <c r="T30">
        <f>EstadoDeudaPublica!O36</f>
        <v>0</v>
      </c>
      <c r="U30">
        <f>EstadoDeudaPublica!B68</f>
        <v>0</v>
      </c>
      <c r="V30">
        <f>EstadoDeudaPublica!B69</f>
        <v>0</v>
      </c>
      <c r="W30">
        <f>EstadoDeudaPublica!B70</f>
        <v>0</v>
      </c>
      <c r="AF30" s="2" t="s">
        <v>399</v>
      </c>
      <c r="AG30" s="2" t="s">
        <v>84</v>
      </c>
    </row>
    <row r="31" spans="2:33" x14ac:dyDescent="0.25">
      <c r="B31" t="str">
        <f ca="1">LEFT(A2,LEN(A2)-6)</f>
        <v>15603</v>
      </c>
      <c r="C31" t="str">
        <f ca="1">RIGHT(A2,4)</f>
        <v>2022</v>
      </c>
      <c r="D31" t="str">
        <f ca="1">LEFT(RIGHT(A2,6),2)</f>
        <v>T4</v>
      </c>
      <c r="E31">
        <v>30</v>
      </c>
      <c r="F31" t="str">
        <f>EstadoDeudaPublica!A37</f>
        <v xml:space="preserve">Titulos </v>
      </c>
      <c r="G31">
        <f>EstadoDeudaPublica!B37</f>
        <v>0</v>
      </c>
      <c r="H31">
        <f>EstadoDeudaPublica!C37</f>
        <v>0</v>
      </c>
      <c r="I31">
        <f>EstadoDeudaPublica!D37</f>
        <v>0</v>
      </c>
      <c r="J31">
        <f>EstadoDeudaPublica!E37</f>
        <v>0</v>
      </c>
      <c r="K31">
        <f>EstadoDeudaPublica!F37</f>
        <v>0</v>
      </c>
      <c r="L31">
        <f>EstadoDeudaPublica!G37</f>
        <v>0</v>
      </c>
      <c r="M31">
        <f>EstadoDeudaPublica!H37</f>
        <v>0</v>
      </c>
      <c r="N31">
        <f>EstadoDeudaPublica!I37</f>
        <v>0</v>
      </c>
      <c r="O31">
        <f>EstadoDeudaPublica!J37</f>
        <v>0</v>
      </c>
      <c r="P31">
        <f>EstadoDeudaPublica!K37</f>
        <v>0</v>
      </c>
      <c r="Q31">
        <f>EstadoDeudaPublica!L37</f>
        <v>0</v>
      </c>
      <c r="R31">
        <f>EstadoDeudaPublica!M37</f>
        <v>0</v>
      </c>
      <c r="S31">
        <f>EstadoDeudaPublica!N37</f>
        <v>0</v>
      </c>
      <c r="T31">
        <f>EstadoDeudaPublica!O37</f>
        <v>0</v>
      </c>
      <c r="U31">
        <f>EstadoDeudaPublica!B68</f>
        <v>0</v>
      </c>
      <c r="V31">
        <f>EstadoDeudaPublica!B69</f>
        <v>0</v>
      </c>
      <c r="W31">
        <f>EstadoDeudaPublica!B70</f>
        <v>0</v>
      </c>
      <c r="AF31" s="2" t="s">
        <v>400</v>
      </c>
      <c r="AG31" s="2" t="s">
        <v>85</v>
      </c>
    </row>
    <row r="32" spans="2:33" x14ac:dyDescent="0.25">
      <c r="B32" t="str">
        <f ca="1">LEFT(A2,LEN(A2)-6)</f>
        <v>15603</v>
      </c>
      <c r="C32" t="str">
        <f ca="1">RIGHT(A2,4)</f>
        <v>2022</v>
      </c>
      <c r="D32" t="str">
        <f ca="1">LEFT(RIGHT(A2,6),2)</f>
        <v>T4</v>
      </c>
      <c r="E32">
        <v>31</v>
      </c>
      <c r="F32" t="str">
        <f>EstadoDeudaPublica!A38</f>
        <v>Préstamos multilaterales</v>
      </c>
      <c r="G32">
        <f>EstadoDeudaPublica!B38</f>
        <v>0</v>
      </c>
      <c r="H32">
        <f>EstadoDeudaPublica!C38</f>
        <v>0</v>
      </c>
      <c r="I32">
        <f>EstadoDeudaPublica!D38</f>
        <v>0</v>
      </c>
      <c r="J32">
        <f>EstadoDeudaPublica!E38</f>
        <v>0</v>
      </c>
      <c r="K32">
        <f>EstadoDeudaPublica!F38</f>
        <v>0</v>
      </c>
      <c r="L32">
        <f>EstadoDeudaPublica!G38</f>
        <v>0</v>
      </c>
      <c r="M32">
        <f>EstadoDeudaPublica!H38</f>
        <v>0</v>
      </c>
      <c r="N32">
        <f>EstadoDeudaPublica!I38</f>
        <v>0</v>
      </c>
      <c r="O32">
        <f>EstadoDeudaPublica!J38</f>
        <v>0</v>
      </c>
      <c r="P32">
        <f>EstadoDeudaPublica!K38</f>
        <v>0</v>
      </c>
      <c r="Q32">
        <f>EstadoDeudaPublica!L38</f>
        <v>0</v>
      </c>
      <c r="R32">
        <f>EstadoDeudaPublica!M38</f>
        <v>0</v>
      </c>
      <c r="S32">
        <f>EstadoDeudaPublica!N38</f>
        <v>0</v>
      </c>
      <c r="T32">
        <f>EstadoDeudaPublica!O38</f>
        <v>0</v>
      </c>
      <c r="U32">
        <f>EstadoDeudaPublica!B68</f>
        <v>0</v>
      </c>
      <c r="V32">
        <f>EstadoDeudaPublica!B69</f>
        <v>0</v>
      </c>
      <c r="W32">
        <f>EstadoDeudaPublica!B70</f>
        <v>0</v>
      </c>
      <c r="AF32" s="2" t="s">
        <v>401</v>
      </c>
      <c r="AG32" s="2" t="s">
        <v>86</v>
      </c>
    </row>
    <row r="33" spans="2:33" x14ac:dyDescent="0.25">
      <c r="B33" t="str">
        <f ca="1">LEFT(A2,LEN(A2)-6)</f>
        <v>15603</v>
      </c>
      <c r="C33" t="str">
        <f ca="1">RIGHT(A2,4)</f>
        <v>2022</v>
      </c>
      <c r="D33" t="str">
        <f ca="1">LEFT(RIGHT(A2,6),2)</f>
        <v>T4</v>
      </c>
      <c r="E33">
        <v>32</v>
      </c>
      <c r="F33" t="str">
        <f>EstadoDeudaPublica!A39</f>
        <v>Préstamos bilaterales</v>
      </c>
      <c r="G33">
        <f>EstadoDeudaPublica!B39</f>
        <v>0</v>
      </c>
      <c r="H33">
        <f>EstadoDeudaPublica!C39</f>
        <v>0</v>
      </c>
      <c r="I33">
        <f>EstadoDeudaPublica!D39</f>
        <v>0</v>
      </c>
      <c r="J33">
        <f>EstadoDeudaPublica!E39</f>
        <v>0</v>
      </c>
      <c r="K33">
        <f>EstadoDeudaPublica!F39</f>
        <v>0</v>
      </c>
      <c r="L33">
        <f>EstadoDeudaPublica!G39</f>
        <v>0</v>
      </c>
      <c r="M33">
        <f>EstadoDeudaPublica!H39</f>
        <v>0</v>
      </c>
      <c r="N33">
        <f>EstadoDeudaPublica!I39</f>
        <v>0</v>
      </c>
      <c r="O33">
        <f>EstadoDeudaPublica!J39</f>
        <v>0</v>
      </c>
      <c r="P33">
        <f>EstadoDeudaPublica!K39</f>
        <v>0</v>
      </c>
      <c r="Q33">
        <f>EstadoDeudaPublica!L39</f>
        <v>0</v>
      </c>
      <c r="R33">
        <f>EstadoDeudaPublica!M39</f>
        <v>0</v>
      </c>
      <c r="S33">
        <f>EstadoDeudaPublica!N39</f>
        <v>0</v>
      </c>
      <c r="T33">
        <f>EstadoDeudaPublica!O39</f>
        <v>0</v>
      </c>
      <c r="U33">
        <f>EstadoDeudaPublica!B68</f>
        <v>0</v>
      </c>
      <c r="V33">
        <f>EstadoDeudaPublica!B69</f>
        <v>0</v>
      </c>
      <c r="W33">
        <f>EstadoDeudaPublica!B70</f>
        <v>0</v>
      </c>
      <c r="AF33" s="2" t="s">
        <v>402</v>
      </c>
      <c r="AG33" s="2" t="s">
        <v>87</v>
      </c>
    </row>
    <row r="34" spans="2:33" x14ac:dyDescent="0.25">
      <c r="B34" t="str">
        <f ca="1">LEFT(A2,LEN(A2)-6)</f>
        <v>15603</v>
      </c>
      <c r="C34" t="str">
        <f ca="1">RIGHT(A2,4)</f>
        <v>2022</v>
      </c>
      <c r="D34" t="str">
        <f ca="1">LEFT(RIGHT(A2,6),2)</f>
        <v>T4</v>
      </c>
      <c r="E34">
        <v>33</v>
      </c>
      <c r="F34" t="str">
        <f>EstadoDeudaPublica!A40</f>
        <v>Banca Privada</v>
      </c>
      <c r="G34">
        <f>EstadoDeudaPublica!B40</f>
        <v>0</v>
      </c>
      <c r="H34">
        <f>EstadoDeudaPublica!C40</f>
        <v>0</v>
      </c>
      <c r="I34">
        <f>EstadoDeudaPublica!D40</f>
        <v>0</v>
      </c>
      <c r="J34">
        <f>EstadoDeudaPublica!E40</f>
        <v>0</v>
      </c>
      <c r="K34">
        <f>EstadoDeudaPublica!F40</f>
        <v>0</v>
      </c>
      <c r="L34">
        <f>EstadoDeudaPublica!G40</f>
        <v>0</v>
      </c>
      <c r="M34">
        <f>EstadoDeudaPublica!H40</f>
        <v>0</v>
      </c>
      <c r="N34">
        <f>EstadoDeudaPublica!I40</f>
        <v>0</v>
      </c>
      <c r="O34">
        <f>EstadoDeudaPublica!J40</f>
        <v>0</v>
      </c>
      <c r="P34">
        <f>EstadoDeudaPublica!K40</f>
        <v>0</v>
      </c>
      <c r="Q34">
        <f>EstadoDeudaPublica!L40</f>
        <v>0</v>
      </c>
      <c r="R34">
        <f>EstadoDeudaPublica!M40</f>
        <v>0</v>
      </c>
      <c r="S34">
        <f>EstadoDeudaPublica!N40</f>
        <v>0</v>
      </c>
      <c r="T34">
        <f>EstadoDeudaPublica!O40</f>
        <v>0</v>
      </c>
      <c r="U34">
        <f>EstadoDeudaPublica!B68</f>
        <v>0</v>
      </c>
      <c r="V34">
        <f>EstadoDeudaPublica!B69</f>
        <v>0</v>
      </c>
      <c r="W34">
        <f>EstadoDeudaPublica!B70</f>
        <v>0</v>
      </c>
      <c r="AF34" s="2" t="s">
        <v>403</v>
      </c>
      <c r="AG34" s="2" t="s">
        <v>88</v>
      </c>
    </row>
    <row r="35" spans="2:33" x14ac:dyDescent="0.25">
      <c r="B35" t="str">
        <f ca="1">LEFT(A2,LEN(A2)-6)</f>
        <v>15603</v>
      </c>
      <c r="C35" t="str">
        <f ca="1">RIGHT(A2,4)</f>
        <v>2022</v>
      </c>
      <c r="D35" t="str">
        <f ca="1">LEFT(RIGHT(A2,6),2)</f>
        <v>T4</v>
      </c>
      <c r="E35">
        <v>34</v>
      </c>
      <c r="F35" t="str">
        <f>EstadoDeudaPublica!A41</f>
        <v>Proveedores</v>
      </c>
      <c r="G35">
        <f>EstadoDeudaPublica!B41</f>
        <v>0</v>
      </c>
      <c r="H35">
        <f>EstadoDeudaPublica!C41</f>
        <v>0</v>
      </c>
      <c r="I35">
        <f>EstadoDeudaPublica!D41</f>
        <v>0</v>
      </c>
      <c r="J35">
        <f>EstadoDeudaPublica!E41</f>
        <v>0</v>
      </c>
      <c r="K35">
        <f>EstadoDeudaPublica!F41</f>
        <v>0</v>
      </c>
      <c r="L35">
        <f>EstadoDeudaPublica!G41</f>
        <v>0</v>
      </c>
      <c r="M35">
        <f>EstadoDeudaPublica!H41</f>
        <v>0</v>
      </c>
      <c r="N35">
        <f>EstadoDeudaPublica!I41</f>
        <v>0</v>
      </c>
      <c r="O35">
        <f>EstadoDeudaPublica!J41</f>
        <v>0</v>
      </c>
      <c r="P35">
        <f>EstadoDeudaPublica!K41</f>
        <v>0</v>
      </c>
      <c r="Q35">
        <f>EstadoDeudaPublica!L41</f>
        <v>0</v>
      </c>
      <c r="R35">
        <f>EstadoDeudaPublica!M41</f>
        <v>0</v>
      </c>
      <c r="S35">
        <f>EstadoDeudaPublica!N41</f>
        <v>0</v>
      </c>
      <c r="T35">
        <f>EstadoDeudaPublica!O41</f>
        <v>0</v>
      </c>
      <c r="U35">
        <f>EstadoDeudaPublica!B68</f>
        <v>0</v>
      </c>
      <c r="V35">
        <f>EstadoDeudaPublica!B69</f>
        <v>0</v>
      </c>
      <c r="W35">
        <f>EstadoDeudaPublica!B70</f>
        <v>0</v>
      </c>
      <c r="AF35" s="2" t="s">
        <v>404</v>
      </c>
      <c r="AG35" s="2" t="s">
        <v>89</v>
      </c>
    </row>
    <row r="36" spans="2:33" x14ac:dyDescent="0.25">
      <c r="B36" t="str">
        <f ca="1">LEFT(A2,LEN(A2)-6)</f>
        <v>15603</v>
      </c>
      <c r="C36" t="str">
        <f ca="1">RIGHT(A2,4)</f>
        <v>2022</v>
      </c>
      <c r="D36" t="str">
        <f ca="1">LEFT(RIGHT(A2,6),2)</f>
        <v>T4</v>
      </c>
      <c r="E36">
        <v>35</v>
      </c>
      <c r="F36" t="str">
        <f>EstadoDeudaPublica!A42</f>
        <v xml:space="preserve">      Gobierno Local    </v>
      </c>
      <c r="G36">
        <f>EstadoDeudaPublica!B42</f>
        <v>0</v>
      </c>
      <c r="H36">
        <f>EstadoDeudaPublica!C42</f>
        <v>0</v>
      </c>
      <c r="I36">
        <f>EstadoDeudaPublica!D42</f>
        <v>0</v>
      </c>
      <c r="J36">
        <f>EstadoDeudaPublica!E42</f>
        <v>0</v>
      </c>
      <c r="K36">
        <f>EstadoDeudaPublica!F42</f>
        <v>0</v>
      </c>
      <c r="L36">
        <f>EstadoDeudaPublica!G42</f>
        <v>0</v>
      </c>
      <c r="M36">
        <f>EstadoDeudaPublica!H42</f>
        <v>0</v>
      </c>
      <c r="N36">
        <f>EstadoDeudaPublica!I42</f>
        <v>0</v>
      </c>
      <c r="O36">
        <f>EstadoDeudaPublica!J42</f>
        <v>0</v>
      </c>
      <c r="P36">
        <f>EstadoDeudaPublica!K42</f>
        <v>0</v>
      </c>
      <c r="Q36">
        <f>EstadoDeudaPublica!L42</f>
        <v>0</v>
      </c>
      <c r="R36">
        <f>EstadoDeudaPublica!M42</f>
        <v>0</v>
      </c>
      <c r="S36">
        <f>EstadoDeudaPublica!N42</f>
        <v>0</v>
      </c>
      <c r="T36">
        <f>EstadoDeudaPublica!O42</f>
        <v>0</v>
      </c>
      <c r="U36">
        <f>EstadoDeudaPublica!B68</f>
        <v>0</v>
      </c>
      <c r="V36">
        <f>EstadoDeudaPublica!B69</f>
        <v>0</v>
      </c>
      <c r="W36">
        <f>EstadoDeudaPublica!B70</f>
        <v>0</v>
      </c>
      <c r="AF36" s="2" t="s">
        <v>405</v>
      </c>
      <c r="AG36" s="2" t="s">
        <v>90</v>
      </c>
    </row>
    <row r="37" spans="2:33" x14ac:dyDescent="0.25">
      <c r="B37" t="str">
        <f ca="1">LEFT(A2,LEN(A2)-6)</f>
        <v>15603</v>
      </c>
      <c r="C37" t="str">
        <f ca="1">RIGHT(A2,4)</f>
        <v>2022</v>
      </c>
      <c r="D37" t="str">
        <f ca="1">LEFT(RIGHT(A2,6),2)</f>
        <v>T4</v>
      </c>
      <c r="E37">
        <v>36</v>
      </c>
      <c r="F37" t="str">
        <f>EstadoDeudaPublica!A43</f>
        <v xml:space="preserve">Titulos </v>
      </c>
      <c r="G37">
        <f>EstadoDeudaPublica!B43</f>
        <v>0</v>
      </c>
      <c r="H37">
        <f>EstadoDeudaPublica!C43</f>
        <v>0</v>
      </c>
      <c r="I37">
        <f>EstadoDeudaPublica!D43</f>
        <v>0</v>
      </c>
      <c r="J37">
        <f>EstadoDeudaPublica!E43</f>
        <v>0</v>
      </c>
      <c r="K37">
        <f>EstadoDeudaPublica!F43</f>
        <v>0</v>
      </c>
      <c r="L37">
        <f>EstadoDeudaPublica!G43</f>
        <v>0</v>
      </c>
      <c r="M37">
        <f>EstadoDeudaPublica!H43</f>
        <v>0</v>
      </c>
      <c r="N37">
        <f>EstadoDeudaPublica!I43</f>
        <v>0</v>
      </c>
      <c r="O37">
        <f>EstadoDeudaPublica!J43</f>
        <v>0</v>
      </c>
      <c r="P37">
        <f>EstadoDeudaPublica!K43</f>
        <v>0</v>
      </c>
      <c r="Q37">
        <f>EstadoDeudaPublica!L43</f>
        <v>0</v>
      </c>
      <c r="R37">
        <f>EstadoDeudaPublica!M43</f>
        <v>0</v>
      </c>
      <c r="S37">
        <f>EstadoDeudaPublica!N43</f>
        <v>0</v>
      </c>
      <c r="T37">
        <f>EstadoDeudaPublica!O43</f>
        <v>0</v>
      </c>
      <c r="U37">
        <f>EstadoDeudaPublica!B68</f>
        <v>0</v>
      </c>
      <c r="V37">
        <f>EstadoDeudaPublica!B69</f>
        <v>0</v>
      </c>
      <c r="W37">
        <f>EstadoDeudaPublica!B70</f>
        <v>0</v>
      </c>
      <c r="AF37" s="2" t="s">
        <v>406</v>
      </c>
      <c r="AG37" s="2" t="s">
        <v>91</v>
      </c>
    </row>
    <row r="38" spans="2:33" x14ac:dyDescent="0.25">
      <c r="B38" t="str">
        <f ca="1">LEFT(A2,LEN(A2)-6)</f>
        <v>15603</v>
      </c>
      <c r="C38" t="str">
        <f ca="1">RIGHT(A2,4)</f>
        <v>2022</v>
      </c>
      <c r="D38" t="str">
        <f ca="1">LEFT(RIGHT(A2,6),2)</f>
        <v>T4</v>
      </c>
      <c r="E38">
        <v>37</v>
      </c>
      <c r="F38" t="str">
        <f>EstadoDeudaPublica!A44</f>
        <v>Préstamos multilaterales</v>
      </c>
      <c r="G38">
        <f>EstadoDeudaPublica!B44</f>
        <v>0</v>
      </c>
      <c r="H38">
        <f>EstadoDeudaPublica!C44</f>
        <v>0</v>
      </c>
      <c r="I38">
        <f>EstadoDeudaPublica!D44</f>
        <v>0</v>
      </c>
      <c r="J38">
        <f>EstadoDeudaPublica!E44</f>
        <v>0</v>
      </c>
      <c r="K38">
        <f>EstadoDeudaPublica!F44</f>
        <v>0</v>
      </c>
      <c r="L38">
        <f>EstadoDeudaPublica!G44</f>
        <v>0</v>
      </c>
      <c r="M38">
        <f>EstadoDeudaPublica!H44</f>
        <v>0</v>
      </c>
      <c r="N38">
        <f>EstadoDeudaPublica!I44</f>
        <v>0</v>
      </c>
      <c r="O38">
        <f>EstadoDeudaPublica!J44</f>
        <v>0</v>
      </c>
      <c r="P38">
        <f>EstadoDeudaPublica!K44</f>
        <v>0</v>
      </c>
      <c r="Q38">
        <f>EstadoDeudaPublica!L44</f>
        <v>0</v>
      </c>
      <c r="R38">
        <f>EstadoDeudaPublica!M44</f>
        <v>0</v>
      </c>
      <c r="S38">
        <f>EstadoDeudaPublica!N44</f>
        <v>0</v>
      </c>
      <c r="T38">
        <f>EstadoDeudaPublica!O44</f>
        <v>0</v>
      </c>
      <c r="U38">
        <f>EstadoDeudaPublica!B68</f>
        <v>0</v>
      </c>
      <c r="V38">
        <f>EstadoDeudaPublica!B69</f>
        <v>0</v>
      </c>
      <c r="W38">
        <f>EstadoDeudaPublica!B70</f>
        <v>0</v>
      </c>
      <c r="AF38" s="2" t="s">
        <v>407</v>
      </c>
      <c r="AG38" s="2" t="s">
        <v>92</v>
      </c>
    </row>
    <row r="39" spans="2:33" x14ac:dyDescent="0.25">
      <c r="B39" t="str">
        <f ca="1">LEFT(A2,LEN(A2)-6)</f>
        <v>15603</v>
      </c>
      <c r="C39" t="str">
        <f ca="1">RIGHT(A2,4)</f>
        <v>2022</v>
      </c>
      <c r="D39" t="str">
        <f ca="1">LEFT(RIGHT(A2,6),2)</f>
        <v>T4</v>
      </c>
      <c r="E39">
        <v>38</v>
      </c>
      <c r="F39" t="str">
        <f>EstadoDeudaPublica!A45</f>
        <v>Préstamos bilaterales</v>
      </c>
      <c r="G39">
        <f>EstadoDeudaPublica!B45</f>
        <v>0</v>
      </c>
      <c r="H39">
        <f>EstadoDeudaPublica!C45</f>
        <v>0</v>
      </c>
      <c r="I39">
        <f>EstadoDeudaPublica!D45</f>
        <v>0</v>
      </c>
      <c r="J39">
        <f>EstadoDeudaPublica!E45</f>
        <v>0</v>
      </c>
      <c r="K39">
        <f>EstadoDeudaPublica!F45</f>
        <v>0</v>
      </c>
      <c r="L39">
        <f>EstadoDeudaPublica!G45</f>
        <v>0</v>
      </c>
      <c r="M39">
        <f>EstadoDeudaPublica!H45</f>
        <v>0</v>
      </c>
      <c r="N39">
        <f>EstadoDeudaPublica!I45</f>
        <v>0</v>
      </c>
      <c r="O39">
        <f>EstadoDeudaPublica!J45</f>
        <v>0</v>
      </c>
      <c r="P39">
        <f>EstadoDeudaPublica!K45</f>
        <v>0</v>
      </c>
      <c r="Q39">
        <f>EstadoDeudaPublica!L45</f>
        <v>0</v>
      </c>
      <c r="R39">
        <f>EstadoDeudaPublica!M45</f>
        <v>0</v>
      </c>
      <c r="S39">
        <f>EstadoDeudaPublica!N45</f>
        <v>0</v>
      </c>
      <c r="T39">
        <f>EstadoDeudaPublica!O45</f>
        <v>0</v>
      </c>
      <c r="U39">
        <f>EstadoDeudaPublica!B68</f>
        <v>0</v>
      </c>
      <c r="V39">
        <f>EstadoDeudaPublica!B69</f>
        <v>0</v>
      </c>
      <c r="W39">
        <f>EstadoDeudaPublica!B70</f>
        <v>0</v>
      </c>
      <c r="AF39" s="2" t="s">
        <v>408</v>
      </c>
      <c r="AG39" s="2" t="s">
        <v>93</v>
      </c>
    </row>
    <row r="40" spans="2:33" x14ac:dyDescent="0.25">
      <c r="B40" t="str">
        <f ca="1">LEFT(A2,LEN(A2)-6)</f>
        <v>15603</v>
      </c>
      <c r="C40" t="str">
        <f ca="1">RIGHT(A2,4)</f>
        <v>2022</v>
      </c>
      <c r="D40" t="str">
        <f ca="1">LEFT(RIGHT(A2,6),2)</f>
        <v>T4</v>
      </c>
      <c r="E40">
        <v>39</v>
      </c>
      <c r="F40" t="str">
        <f>EstadoDeudaPublica!A46</f>
        <v>Banca Privada</v>
      </c>
      <c r="G40">
        <f>EstadoDeudaPublica!B46</f>
        <v>0</v>
      </c>
      <c r="H40">
        <f>EstadoDeudaPublica!C46</f>
        <v>0</v>
      </c>
      <c r="I40">
        <f>EstadoDeudaPublica!D46</f>
        <v>0</v>
      </c>
      <c r="J40">
        <f>EstadoDeudaPublica!E46</f>
        <v>0</v>
      </c>
      <c r="K40">
        <f>EstadoDeudaPublica!F46</f>
        <v>0</v>
      </c>
      <c r="L40">
        <f>EstadoDeudaPublica!G46</f>
        <v>0</v>
      </c>
      <c r="M40">
        <f>EstadoDeudaPublica!H46</f>
        <v>0</v>
      </c>
      <c r="N40">
        <f>EstadoDeudaPublica!I46</f>
        <v>0</v>
      </c>
      <c r="O40">
        <f>EstadoDeudaPublica!J46</f>
        <v>0</v>
      </c>
      <c r="P40">
        <f>EstadoDeudaPublica!K46</f>
        <v>0</v>
      </c>
      <c r="Q40">
        <f>EstadoDeudaPublica!L46</f>
        <v>0</v>
      </c>
      <c r="R40">
        <f>EstadoDeudaPublica!M46</f>
        <v>0</v>
      </c>
      <c r="S40">
        <f>EstadoDeudaPublica!N46</f>
        <v>0</v>
      </c>
      <c r="T40">
        <f>EstadoDeudaPublica!O46</f>
        <v>0</v>
      </c>
      <c r="U40">
        <f>EstadoDeudaPublica!B68</f>
        <v>0</v>
      </c>
      <c r="V40">
        <f>EstadoDeudaPublica!B69</f>
        <v>0</v>
      </c>
      <c r="W40">
        <f>EstadoDeudaPublica!B70</f>
        <v>0</v>
      </c>
      <c r="AF40" s="2" t="s">
        <v>409</v>
      </c>
      <c r="AG40" s="2" t="s">
        <v>94</v>
      </c>
    </row>
    <row r="41" spans="2:33" x14ac:dyDescent="0.25">
      <c r="B41" t="str">
        <f ca="1">LEFT(A2,LEN(A2)-6)</f>
        <v>15603</v>
      </c>
      <c r="C41" t="str">
        <f ca="1">RIGHT(A2,4)</f>
        <v>2022</v>
      </c>
      <c r="D41" t="str">
        <f ca="1">LEFT(RIGHT(A2,6),2)</f>
        <v>T4</v>
      </c>
      <c r="E41">
        <v>40</v>
      </c>
      <c r="F41" t="str">
        <f>EstadoDeudaPublica!A47</f>
        <v>Proveedores</v>
      </c>
      <c r="G41">
        <f>EstadoDeudaPublica!B47</f>
        <v>0</v>
      </c>
      <c r="H41">
        <f>EstadoDeudaPublica!C47</f>
        <v>0</v>
      </c>
      <c r="I41">
        <f>EstadoDeudaPublica!D47</f>
        <v>0</v>
      </c>
      <c r="J41">
        <f>EstadoDeudaPublica!E47</f>
        <v>0</v>
      </c>
      <c r="K41">
        <f>EstadoDeudaPublica!F47</f>
        <v>0</v>
      </c>
      <c r="L41">
        <f>EstadoDeudaPublica!G47</f>
        <v>0</v>
      </c>
      <c r="M41">
        <f>EstadoDeudaPublica!H47</f>
        <v>0</v>
      </c>
      <c r="N41">
        <f>EstadoDeudaPublica!I47</f>
        <v>0</v>
      </c>
      <c r="O41">
        <f>EstadoDeudaPublica!J47</f>
        <v>0</v>
      </c>
      <c r="P41">
        <f>EstadoDeudaPublica!K47</f>
        <v>0</v>
      </c>
      <c r="Q41">
        <f>EstadoDeudaPublica!L47</f>
        <v>0</v>
      </c>
      <c r="R41">
        <f>EstadoDeudaPublica!M47</f>
        <v>0</v>
      </c>
      <c r="S41">
        <f>EstadoDeudaPublica!N47</f>
        <v>0</v>
      </c>
      <c r="T41">
        <f>EstadoDeudaPublica!O47</f>
        <v>0</v>
      </c>
      <c r="U41">
        <f>EstadoDeudaPublica!B68</f>
        <v>0</v>
      </c>
      <c r="V41">
        <f>EstadoDeudaPublica!B69</f>
        <v>0</v>
      </c>
      <c r="W41">
        <f>EstadoDeudaPublica!B70</f>
        <v>0</v>
      </c>
      <c r="AF41" s="2" t="s">
        <v>410</v>
      </c>
      <c r="AG41" s="2" t="s">
        <v>95</v>
      </c>
    </row>
    <row r="42" spans="2:33" x14ac:dyDescent="0.25">
      <c r="B42" t="str">
        <f ca="1">LEFT(A2,LEN(A2)-6)</f>
        <v>15603</v>
      </c>
      <c r="C42" t="str">
        <f ca="1">RIGHT(A2,4)</f>
        <v>2022</v>
      </c>
      <c r="D42" t="str">
        <f ca="1">LEFT(RIGHT(A2,6),2)</f>
        <v>T4</v>
      </c>
      <c r="E42">
        <v>41</v>
      </c>
      <c r="F42" t="str">
        <f>EstadoDeudaPublica!A48</f>
        <v xml:space="preserve">       Resto del Sector Público no financiero</v>
      </c>
      <c r="G42">
        <f>EstadoDeudaPublica!B48</f>
        <v>0</v>
      </c>
      <c r="H42">
        <f>EstadoDeudaPublica!C48</f>
        <v>0</v>
      </c>
      <c r="I42">
        <f>EstadoDeudaPublica!D48</f>
        <v>0</v>
      </c>
      <c r="J42">
        <f>EstadoDeudaPublica!E48</f>
        <v>0</v>
      </c>
      <c r="K42">
        <f>EstadoDeudaPublica!F48</f>
        <v>0</v>
      </c>
      <c r="L42">
        <f>EstadoDeudaPublica!G48</f>
        <v>0</v>
      </c>
      <c r="M42">
        <f>EstadoDeudaPublica!H48</f>
        <v>0</v>
      </c>
      <c r="N42">
        <f>EstadoDeudaPublica!I48</f>
        <v>0</v>
      </c>
      <c r="O42">
        <f>EstadoDeudaPublica!J48</f>
        <v>0</v>
      </c>
      <c r="P42">
        <f>EstadoDeudaPublica!K48</f>
        <v>0</v>
      </c>
      <c r="Q42">
        <f>EstadoDeudaPublica!L48</f>
        <v>0</v>
      </c>
      <c r="R42">
        <f>EstadoDeudaPublica!M48</f>
        <v>0</v>
      </c>
      <c r="S42">
        <f>EstadoDeudaPublica!N48</f>
        <v>0</v>
      </c>
      <c r="T42">
        <f>EstadoDeudaPublica!O48</f>
        <v>0</v>
      </c>
      <c r="U42">
        <f>EstadoDeudaPublica!B68</f>
        <v>0</v>
      </c>
      <c r="V42">
        <f>EstadoDeudaPublica!B69</f>
        <v>0</v>
      </c>
      <c r="W42">
        <f>EstadoDeudaPublica!B70</f>
        <v>0</v>
      </c>
      <c r="AF42" s="2" t="s">
        <v>411</v>
      </c>
      <c r="AG42" s="2" t="s">
        <v>96</v>
      </c>
    </row>
    <row r="43" spans="2:33" x14ac:dyDescent="0.25">
      <c r="B43" t="str">
        <f ca="1">LEFT(A2,LEN(A2)-6)</f>
        <v>15603</v>
      </c>
      <c r="C43" t="str">
        <f ca="1">RIGHT(A2,4)</f>
        <v>2022</v>
      </c>
      <c r="D43" t="str">
        <f ca="1">LEFT(RIGHT(A2,6),2)</f>
        <v>T4</v>
      </c>
      <c r="E43">
        <v>42</v>
      </c>
      <c r="F43" t="str">
        <f>EstadoDeudaPublica!A49</f>
        <v xml:space="preserve">Titulos </v>
      </c>
      <c r="G43">
        <f>EstadoDeudaPublica!B49</f>
        <v>0</v>
      </c>
      <c r="H43">
        <f>EstadoDeudaPublica!C49</f>
        <v>0</v>
      </c>
      <c r="I43">
        <f>EstadoDeudaPublica!D49</f>
        <v>0</v>
      </c>
      <c r="J43">
        <f>EstadoDeudaPublica!E49</f>
        <v>0</v>
      </c>
      <c r="K43">
        <f>EstadoDeudaPublica!F49</f>
        <v>0</v>
      </c>
      <c r="L43">
        <f>EstadoDeudaPublica!G49</f>
        <v>0</v>
      </c>
      <c r="M43">
        <f>EstadoDeudaPublica!H49</f>
        <v>0</v>
      </c>
      <c r="N43">
        <f>EstadoDeudaPublica!I49</f>
        <v>0</v>
      </c>
      <c r="O43">
        <f>EstadoDeudaPublica!J49</f>
        <v>0</v>
      </c>
      <c r="P43">
        <f>EstadoDeudaPublica!K49</f>
        <v>0</v>
      </c>
      <c r="Q43">
        <f>EstadoDeudaPublica!L49</f>
        <v>0</v>
      </c>
      <c r="R43">
        <f>EstadoDeudaPublica!M49</f>
        <v>0</v>
      </c>
      <c r="S43">
        <f>EstadoDeudaPublica!N49</f>
        <v>0</v>
      </c>
      <c r="T43">
        <f>EstadoDeudaPublica!O49</f>
        <v>0</v>
      </c>
      <c r="U43">
        <f>EstadoDeudaPublica!B68</f>
        <v>0</v>
      </c>
      <c r="V43">
        <f>EstadoDeudaPublica!B69</f>
        <v>0</v>
      </c>
      <c r="W43">
        <f>EstadoDeudaPublica!B70</f>
        <v>0</v>
      </c>
      <c r="AF43" s="2" t="s">
        <v>412</v>
      </c>
      <c r="AG43" s="2" t="s">
        <v>97</v>
      </c>
    </row>
    <row r="44" spans="2:33" x14ac:dyDescent="0.25">
      <c r="B44" t="str">
        <f ca="1">LEFT(A2,LEN(A2)-6)</f>
        <v>15603</v>
      </c>
      <c r="C44" t="str">
        <f ca="1">RIGHT(A2,4)</f>
        <v>2022</v>
      </c>
      <c r="D44" t="str">
        <f ca="1">LEFT(RIGHT(A2,6),2)</f>
        <v>T4</v>
      </c>
      <c r="E44">
        <v>43</v>
      </c>
      <c r="F44" t="str">
        <f>EstadoDeudaPublica!A50</f>
        <v>Préstamos multilaterales</v>
      </c>
      <c r="G44">
        <f>EstadoDeudaPublica!B50</f>
        <v>0</v>
      </c>
      <c r="H44">
        <f>EstadoDeudaPublica!C50</f>
        <v>0</v>
      </c>
      <c r="I44">
        <f>EstadoDeudaPublica!D50</f>
        <v>0</v>
      </c>
      <c r="J44">
        <f>EstadoDeudaPublica!E50</f>
        <v>0</v>
      </c>
      <c r="K44">
        <f>EstadoDeudaPublica!F50</f>
        <v>0</v>
      </c>
      <c r="L44">
        <f>EstadoDeudaPublica!G50</f>
        <v>0</v>
      </c>
      <c r="M44">
        <f>EstadoDeudaPublica!H50</f>
        <v>0</v>
      </c>
      <c r="N44">
        <f>EstadoDeudaPublica!I50</f>
        <v>0</v>
      </c>
      <c r="O44">
        <f>EstadoDeudaPublica!J50</f>
        <v>0</v>
      </c>
      <c r="P44">
        <f>EstadoDeudaPublica!K50</f>
        <v>0</v>
      </c>
      <c r="Q44">
        <f>EstadoDeudaPublica!L50</f>
        <v>0</v>
      </c>
      <c r="R44">
        <f>EstadoDeudaPublica!M50</f>
        <v>0</v>
      </c>
      <c r="S44">
        <f>EstadoDeudaPublica!N50</f>
        <v>0</v>
      </c>
      <c r="T44">
        <f>EstadoDeudaPublica!O50</f>
        <v>0</v>
      </c>
      <c r="U44">
        <f>EstadoDeudaPublica!B68</f>
        <v>0</v>
      </c>
      <c r="V44">
        <f>EstadoDeudaPublica!B69</f>
        <v>0</v>
      </c>
      <c r="W44">
        <f>EstadoDeudaPublica!B70</f>
        <v>0</v>
      </c>
      <c r="AF44" s="2" t="s">
        <v>413</v>
      </c>
      <c r="AG44" s="2" t="s">
        <v>98</v>
      </c>
    </row>
    <row r="45" spans="2:33" x14ac:dyDescent="0.25">
      <c r="B45" t="str">
        <f ca="1">LEFT(A2,LEN(A2)-6)</f>
        <v>15603</v>
      </c>
      <c r="C45" t="str">
        <f ca="1">RIGHT(A2,4)</f>
        <v>2022</v>
      </c>
      <c r="D45" t="str">
        <f ca="1">LEFT(RIGHT(A2,6),2)</f>
        <v>T4</v>
      </c>
      <c r="E45">
        <v>44</v>
      </c>
      <c r="F45" t="str">
        <f>EstadoDeudaPublica!A51</f>
        <v>Préstamos bilaterales</v>
      </c>
      <c r="G45">
        <f>EstadoDeudaPublica!B51</f>
        <v>0</v>
      </c>
      <c r="H45">
        <f>EstadoDeudaPublica!C51</f>
        <v>0</v>
      </c>
      <c r="I45">
        <f>EstadoDeudaPublica!D51</f>
        <v>0</v>
      </c>
      <c r="J45">
        <f>EstadoDeudaPublica!E51</f>
        <v>0</v>
      </c>
      <c r="K45">
        <f>EstadoDeudaPublica!F51</f>
        <v>0</v>
      </c>
      <c r="L45">
        <f>EstadoDeudaPublica!G51</f>
        <v>0</v>
      </c>
      <c r="M45">
        <f>EstadoDeudaPublica!H51</f>
        <v>0</v>
      </c>
      <c r="N45">
        <f>EstadoDeudaPublica!I51</f>
        <v>0</v>
      </c>
      <c r="O45">
        <f>EstadoDeudaPublica!J51</f>
        <v>0</v>
      </c>
      <c r="P45">
        <f>EstadoDeudaPublica!K51</f>
        <v>0</v>
      </c>
      <c r="Q45">
        <f>EstadoDeudaPublica!L51</f>
        <v>0</v>
      </c>
      <c r="R45">
        <f>EstadoDeudaPublica!M51</f>
        <v>0</v>
      </c>
      <c r="S45">
        <f>EstadoDeudaPublica!N51</f>
        <v>0</v>
      </c>
      <c r="T45">
        <f>EstadoDeudaPublica!O51</f>
        <v>0</v>
      </c>
      <c r="U45">
        <f>EstadoDeudaPublica!B68</f>
        <v>0</v>
      </c>
      <c r="V45">
        <f>EstadoDeudaPublica!B69</f>
        <v>0</v>
      </c>
      <c r="W45">
        <f>EstadoDeudaPublica!B70</f>
        <v>0</v>
      </c>
      <c r="AF45" s="2" t="s">
        <v>414</v>
      </c>
      <c r="AG45" s="2" t="s">
        <v>99</v>
      </c>
    </row>
    <row r="46" spans="2:33" x14ac:dyDescent="0.25">
      <c r="B46" t="str">
        <f ca="1">LEFT(A2,LEN(A2)-6)</f>
        <v>15603</v>
      </c>
      <c r="C46" t="str">
        <f ca="1">RIGHT(A2,4)</f>
        <v>2022</v>
      </c>
      <c r="D46" t="str">
        <f ca="1">LEFT(RIGHT(A2,6),2)</f>
        <v>T4</v>
      </c>
      <c r="E46">
        <v>45</v>
      </c>
      <c r="F46" t="str">
        <f>EstadoDeudaPublica!A52</f>
        <v>Banca Privada</v>
      </c>
      <c r="G46">
        <f>EstadoDeudaPublica!B52</f>
        <v>0</v>
      </c>
      <c r="H46">
        <f>EstadoDeudaPublica!C52</f>
        <v>0</v>
      </c>
      <c r="I46">
        <f>EstadoDeudaPublica!D52</f>
        <v>0</v>
      </c>
      <c r="J46">
        <f>EstadoDeudaPublica!E52</f>
        <v>0</v>
      </c>
      <c r="K46">
        <f>EstadoDeudaPublica!F52</f>
        <v>0</v>
      </c>
      <c r="L46">
        <f>EstadoDeudaPublica!G52</f>
        <v>0</v>
      </c>
      <c r="M46">
        <f>EstadoDeudaPublica!H52</f>
        <v>0</v>
      </c>
      <c r="N46">
        <f>EstadoDeudaPublica!I52</f>
        <v>0</v>
      </c>
      <c r="O46">
        <f>EstadoDeudaPublica!J52</f>
        <v>0</v>
      </c>
      <c r="P46">
        <f>EstadoDeudaPublica!K52</f>
        <v>0</v>
      </c>
      <c r="Q46">
        <f>EstadoDeudaPublica!L52</f>
        <v>0</v>
      </c>
      <c r="R46">
        <f>EstadoDeudaPublica!M52</f>
        <v>0</v>
      </c>
      <c r="S46">
        <f>EstadoDeudaPublica!N52</f>
        <v>0</v>
      </c>
      <c r="T46">
        <f>EstadoDeudaPublica!O52</f>
        <v>0</v>
      </c>
      <c r="U46">
        <f>EstadoDeudaPublica!B68</f>
        <v>0</v>
      </c>
      <c r="V46">
        <f>EstadoDeudaPublica!B69</f>
        <v>0</v>
      </c>
      <c r="W46">
        <f>EstadoDeudaPublica!B70</f>
        <v>0</v>
      </c>
      <c r="AF46" s="2" t="s">
        <v>415</v>
      </c>
      <c r="AG46" s="2" t="s">
        <v>100</v>
      </c>
    </row>
    <row r="47" spans="2:33" x14ac:dyDescent="0.25">
      <c r="B47" t="str">
        <f ca="1">LEFT(A2,LEN(A2)-6)</f>
        <v>15603</v>
      </c>
      <c r="C47" t="str">
        <f ca="1">RIGHT(A2,4)</f>
        <v>2022</v>
      </c>
      <c r="D47" t="str">
        <f ca="1">LEFT(RIGHT(A2,6),2)</f>
        <v>T4</v>
      </c>
      <c r="E47">
        <v>46</v>
      </c>
      <c r="F47" t="str">
        <f>EstadoDeudaPublica!A53</f>
        <v>Proveedores</v>
      </c>
      <c r="G47">
        <f>EstadoDeudaPublica!B53</f>
        <v>0</v>
      </c>
      <c r="H47">
        <f>EstadoDeudaPublica!C53</f>
        <v>0</v>
      </c>
      <c r="I47">
        <f>EstadoDeudaPublica!D53</f>
        <v>0</v>
      </c>
      <c r="J47">
        <f>EstadoDeudaPublica!E53</f>
        <v>0</v>
      </c>
      <c r="K47">
        <f>EstadoDeudaPublica!F53</f>
        <v>0</v>
      </c>
      <c r="L47">
        <f>EstadoDeudaPublica!G53</f>
        <v>0</v>
      </c>
      <c r="M47">
        <f>EstadoDeudaPublica!H53</f>
        <v>0</v>
      </c>
      <c r="N47">
        <f>EstadoDeudaPublica!I53</f>
        <v>0</v>
      </c>
      <c r="O47">
        <f>EstadoDeudaPublica!J53</f>
        <v>0</v>
      </c>
      <c r="P47">
        <f>EstadoDeudaPublica!K53</f>
        <v>0</v>
      </c>
      <c r="Q47">
        <f>EstadoDeudaPublica!L53</f>
        <v>0</v>
      </c>
      <c r="R47">
        <f>EstadoDeudaPublica!M53</f>
        <v>0</v>
      </c>
      <c r="S47">
        <f>EstadoDeudaPublica!N53</f>
        <v>0</v>
      </c>
      <c r="T47">
        <f>EstadoDeudaPublica!O53</f>
        <v>0</v>
      </c>
      <c r="U47">
        <f>EstadoDeudaPublica!B68</f>
        <v>0</v>
      </c>
      <c r="V47">
        <f>EstadoDeudaPublica!B69</f>
        <v>0</v>
      </c>
      <c r="W47">
        <f>EstadoDeudaPublica!B70</f>
        <v>0</v>
      </c>
      <c r="AF47" s="2" t="s">
        <v>416</v>
      </c>
      <c r="AG47" s="2" t="s">
        <v>101</v>
      </c>
    </row>
    <row r="48" spans="2:33" x14ac:dyDescent="0.25">
      <c r="B48" t="str">
        <f ca="1">LEFT(A2,LEN(A2)-6)</f>
        <v>15603</v>
      </c>
      <c r="C48" t="str">
        <f ca="1">RIGHT(A2,4)</f>
        <v>2022</v>
      </c>
      <c r="D48" t="str">
        <f ca="1">LEFT(RIGHT(A2,6),2)</f>
        <v>T4</v>
      </c>
      <c r="E48">
        <v>47</v>
      </c>
      <c r="F48" t="str">
        <f>EstadoDeudaPublica!A54</f>
        <v xml:space="preserve">       Banco Central  </v>
      </c>
      <c r="G48">
        <f>EstadoDeudaPublica!B54</f>
        <v>0</v>
      </c>
      <c r="H48">
        <f>EstadoDeudaPublica!C54</f>
        <v>0</v>
      </c>
      <c r="I48">
        <f>EstadoDeudaPublica!D54</f>
        <v>0</v>
      </c>
      <c r="J48">
        <f>EstadoDeudaPublica!E54</f>
        <v>0</v>
      </c>
      <c r="K48">
        <f>EstadoDeudaPublica!F54</f>
        <v>0</v>
      </c>
      <c r="L48">
        <f>EstadoDeudaPublica!G54</f>
        <v>0</v>
      </c>
      <c r="M48">
        <f>EstadoDeudaPublica!H54</f>
        <v>0</v>
      </c>
      <c r="N48">
        <f>EstadoDeudaPublica!I54</f>
        <v>0</v>
      </c>
      <c r="O48">
        <f>EstadoDeudaPublica!J54</f>
        <v>0</v>
      </c>
      <c r="P48">
        <f>EstadoDeudaPublica!K54</f>
        <v>0</v>
      </c>
      <c r="Q48">
        <f>EstadoDeudaPublica!L54</f>
        <v>0</v>
      </c>
      <c r="R48">
        <f>EstadoDeudaPublica!M54</f>
        <v>0</v>
      </c>
      <c r="S48">
        <f>EstadoDeudaPublica!N54</f>
        <v>0</v>
      </c>
      <c r="T48">
        <f>EstadoDeudaPublica!O54</f>
        <v>0</v>
      </c>
      <c r="U48">
        <f>EstadoDeudaPublica!B68</f>
        <v>0</v>
      </c>
      <c r="V48">
        <f>EstadoDeudaPublica!B69</f>
        <v>0</v>
      </c>
      <c r="W48">
        <f>EstadoDeudaPublica!B70</f>
        <v>0</v>
      </c>
      <c r="AF48" s="2" t="s">
        <v>417</v>
      </c>
      <c r="AG48" s="2" t="s">
        <v>102</v>
      </c>
    </row>
    <row r="49" spans="2:33" x14ac:dyDescent="0.25">
      <c r="B49" t="str">
        <f ca="1">LEFT(A2,LEN(A2)-6)</f>
        <v>15603</v>
      </c>
      <c r="C49" t="str">
        <f ca="1">RIGHT(A2,4)</f>
        <v>2022</v>
      </c>
      <c r="D49" t="str">
        <f ca="1">LEFT(RIGHT(A2,6),2)</f>
        <v>T4</v>
      </c>
      <c r="E49">
        <v>48</v>
      </c>
      <c r="F49" t="str">
        <f>EstadoDeudaPublica!A55</f>
        <v xml:space="preserve">Titulos </v>
      </c>
      <c r="G49">
        <f>EstadoDeudaPublica!B55</f>
        <v>0</v>
      </c>
      <c r="H49">
        <f>EstadoDeudaPublica!C55</f>
        <v>0</v>
      </c>
      <c r="I49">
        <f>EstadoDeudaPublica!D55</f>
        <v>0</v>
      </c>
      <c r="J49">
        <f>EstadoDeudaPublica!E55</f>
        <v>0</v>
      </c>
      <c r="K49">
        <f>EstadoDeudaPublica!F55</f>
        <v>0</v>
      </c>
      <c r="L49">
        <f>EstadoDeudaPublica!G55</f>
        <v>0</v>
      </c>
      <c r="M49">
        <f>EstadoDeudaPublica!H55</f>
        <v>0</v>
      </c>
      <c r="N49">
        <f>EstadoDeudaPublica!I55</f>
        <v>0</v>
      </c>
      <c r="O49">
        <f>EstadoDeudaPublica!J55</f>
        <v>0</v>
      </c>
      <c r="P49">
        <f>EstadoDeudaPublica!K55</f>
        <v>0</v>
      </c>
      <c r="Q49">
        <f>EstadoDeudaPublica!L55</f>
        <v>0</v>
      </c>
      <c r="R49">
        <f>EstadoDeudaPublica!M55</f>
        <v>0</v>
      </c>
      <c r="S49">
        <f>EstadoDeudaPublica!N55</f>
        <v>0</v>
      </c>
      <c r="T49">
        <f>EstadoDeudaPublica!O55</f>
        <v>0</v>
      </c>
      <c r="U49">
        <f>EstadoDeudaPublica!B68</f>
        <v>0</v>
      </c>
      <c r="V49">
        <f>EstadoDeudaPublica!B69</f>
        <v>0</v>
      </c>
      <c r="W49">
        <f>EstadoDeudaPublica!B70</f>
        <v>0</v>
      </c>
      <c r="AF49" s="2" t="s">
        <v>418</v>
      </c>
      <c r="AG49" s="2" t="s">
        <v>103</v>
      </c>
    </row>
    <row r="50" spans="2:33" x14ac:dyDescent="0.25">
      <c r="B50" t="str">
        <f ca="1">LEFT(A2,LEN(A2)-6)</f>
        <v>15603</v>
      </c>
      <c r="C50" t="str">
        <f ca="1">RIGHT(A2,4)</f>
        <v>2022</v>
      </c>
      <c r="D50" t="str">
        <f ca="1">LEFT(RIGHT(A2,6),2)</f>
        <v>T4</v>
      </c>
      <c r="E50">
        <v>49</v>
      </c>
      <c r="F50" t="str">
        <f>EstadoDeudaPublica!A56</f>
        <v>Préstamos multilaterales</v>
      </c>
      <c r="G50">
        <f>EstadoDeudaPublica!B56</f>
        <v>0</v>
      </c>
      <c r="H50">
        <f>EstadoDeudaPublica!C56</f>
        <v>0</v>
      </c>
      <c r="I50">
        <f>EstadoDeudaPublica!D56</f>
        <v>0</v>
      </c>
      <c r="J50">
        <f>EstadoDeudaPublica!E56</f>
        <v>0</v>
      </c>
      <c r="K50">
        <f>EstadoDeudaPublica!F56</f>
        <v>0</v>
      </c>
      <c r="L50">
        <f>EstadoDeudaPublica!G56</f>
        <v>0</v>
      </c>
      <c r="M50">
        <f>EstadoDeudaPublica!H56</f>
        <v>0</v>
      </c>
      <c r="N50">
        <f>EstadoDeudaPublica!I56</f>
        <v>0</v>
      </c>
      <c r="O50">
        <f>EstadoDeudaPublica!J56</f>
        <v>0</v>
      </c>
      <c r="P50">
        <f>EstadoDeudaPublica!K56</f>
        <v>0</v>
      </c>
      <c r="Q50">
        <f>EstadoDeudaPublica!L56</f>
        <v>0</v>
      </c>
      <c r="R50">
        <f>EstadoDeudaPublica!M56</f>
        <v>0</v>
      </c>
      <c r="S50">
        <f>EstadoDeudaPublica!N56</f>
        <v>0</v>
      </c>
      <c r="T50">
        <f>EstadoDeudaPublica!O56</f>
        <v>0</v>
      </c>
      <c r="U50">
        <f>EstadoDeudaPublica!B68</f>
        <v>0</v>
      </c>
      <c r="V50">
        <f>EstadoDeudaPublica!B69</f>
        <v>0</v>
      </c>
      <c r="W50">
        <f>EstadoDeudaPublica!B70</f>
        <v>0</v>
      </c>
      <c r="AF50" s="2" t="s">
        <v>419</v>
      </c>
      <c r="AG50" s="2" t="s">
        <v>104</v>
      </c>
    </row>
    <row r="51" spans="2:33" x14ac:dyDescent="0.25">
      <c r="B51" t="str">
        <f ca="1">LEFT(A2,LEN(A2)-6)</f>
        <v>15603</v>
      </c>
      <c r="C51" t="str">
        <f ca="1">RIGHT(A2,4)</f>
        <v>2022</v>
      </c>
      <c r="D51" t="str">
        <f ca="1">LEFT(RIGHT(A2,6),2)</f>
        <v>T4</v>
      </c>
      <c r="E51">
        <v>50</v>
      </c>
      <c r="F51" t="str">
        <f>EstadoDeudaPublica!A57</f>
        <v>Préstamos bilaterales</v>
      </c>
      <c r="G51">
        <f>EstadoDeudaPublica!B57</f>
        <v>0</v>
      </c>
      <c r="H51">
        <f>EstadoDeudaPublica!C57</f>
        <v>0</v>
      </c>
      <c r="I51">
        <f>EstadoDeudaPublica!D57</f>
        <v>0</v>
      </c>
      <c r="J51">
        <f>EstadoDeudaPublica!E57</f>
        <v>0</v>
      </c>
      <c r="K51">
        <f>EstadoDeudaPublica!F57</f>
        <v>0</v>
      </c>
      <c r="L51">
        <f>EstadoDeudaPublica!G57</f>
        <v>0</v>
      </c>
      <c r="M51">
        <f>EstadoDeudaPublica!H57</f>
        <v>0</v>
      </c>
      <c r="N51">
        <f>EstadoDeudaPublica!I57</f>
        <v>0</v>
      </c>
      <c r="O51">
        <f>EstadoDeudaPublica!J57</f>
        <v>0</v>
      </c>
      <c r="P51">
        <f>EstadoDeudaPublica!K57</f>
        <v>0</v>
      </c>
      <c r="Q51">
        <f>EstadoDeudaPublica!L57</f>
        <v>0</v>
      </c>
      <c r="R51">
        <f>EstadoDeudaPublica!M57</f>
        <v>0</v>
      </c>
      <c r="S51">
        <f>EstadoDeudaPublica!N57</f>
        <v>0</v>
      </c>
      <c r="T51">
        <f>EstadoDeudaPublica!O57</f>
        <v>0</v>
      </c>
      <c r="U51">
        <f>EstadoDeudaPublica!B68</f>
        <v>0</v>
      </c>
      <c r="V51">
        <f>EstadoDeudaPublica!B69</f>
        <v>0</v>
      </c>
      <c r="W51">
        <f>EstadoDeudaPublica!B70</f>
        <v>0</v>
      </c>
      <c r="AF51" s="2" t="s">
        <v>420</v>
      </c>
      <c r="AG51" s="2" t="s">
        <v>105</v>
      </c>
    </row>
    <row r="52" spans="2:33" x14ac:dyDescent="0.25">
      <c r="B52" t="str">
        <f ca="1">LEFT(A2,LEN(A2)-6)</f>
        <v>15603</v>
      </c>
      <c r="C52" t="str">
        <f ca="1">RIGHT(A2,4)</f>
        <v>2022</v>
      </c>
      <c r="D52" t="str">
        <f ca="1">LEFT(RIGHT(A2,6),2)</f>
        <v>T4</v>
      </c>
      <c r="E52">
        <v>51</v>
      </c>
      <c r="F52" t="str">
        <f>EstadoDeudaPublica!A58</f>
        <v>Banca Privada</v>
      </c>
      <c r="G52">
        <f>EstadoDeudaPublica!B58</f>
        <v>0</v>
      </c>
      <c r="H52">
        <f>EstadoDeudaPublica!C58</f>
        <v>0</v>
      </c>
      <c r="I52">
        <f>EstadoDeudaPublica!D58</f>
        <v>0</v>
      </c>
      <c r="J52">
        <f>EstadoDeudaPublica!E58</f>
        <v>0</v>
      </c>
      <c r="K52">
        <f>EstadoDeudaPublica!F58</f>
        <v>0</v>
      </c>
      <c r="L52">
        <f>EstadoDeudaPublica!G58</f>
        <v>0</v>
      </c>
      <c r="M52">
        <f>EstadoDeudaPublica!H58</f>
        <v>0</v>
      </c>
      <c r="N52">
        <f>EstadoDeudaPublica!I58</f>
        <v>0</v>
      </c>
      <c r="O52">
        <f>EstadoDeudaPublica!J58</f>
        <v>0</v>
      </c>
      <c r="P52">
        <f>EstadoDeudaPublica!K58</f>
        <v>0</v>
      </c>
      <c r="Q52">
        <f>EstadoDeudaPublica!L58</f>
        <v>0</v>
      </c>
      <c r="R52">
        <f>EstadoDeudaPublica!M58</f>
        <v>0</v>
      </c>
      <c r="S52">
        <f>EstadoDeudaPublica!N58</f>
        <v>0</v>
      </c>
      <c r="T52">
        <f>EstadoDeudaPublica!O58</f>
        <v>0</v>
      </c>
      <c r="U52">
        <f>EstadoDeudaPublica!B68</f>
        <v>0</v>
      </c>
      <c r="V52">
        <f>EstadoDeudaPublica!B69</f>
        <v>0</v>
      </c>
      <c r="W52">
        <f>EstadoDeudaPublica!B70</f>
        <v>0</v>
      </c>
      <c r="AF52" s="2" t="s">
        <v>421</v>
      </c>
      <c r="AG52" s="2" t="s">
        <v>106</v>
      </c>
    </row>
    <row r="53" spans="2:33" x14ac:dyDescent="0.25">
      <c r="B53" t="str">
        <f ca="1">LEFT(A2,LEN(A2)-6)</f>
        <v>15603</v>
      </c>
      <c r="C53" t="str">
        <f ca="1">RIGHT(A2,4)</f>
        <v>2022</v>
      </c>
      <c r="D53" t="str">
        <f ca="1">LEFT(RIGHT(A2,6),2)</f>
        <v>T4</v>
      </c>
      <c r="E53">
        <v>52</v>
      </c>
      <c r="F53" t="str">
        <f>EstadoDeudaPublica!A59</f>
        <v>Proveedores</v>
      </c>
      <c r="G53">
        <f>EstadoDeudaPublica!B59</f>
        <v>0</v>
      </c>
      <c r="H53">
        <f>EstadoDeudaPublica!C59</f>
        <v>0</v>
      </c>
      <c r="I53">
        <f>EstadoDeudaPublica!D59</f>
        <v>0</v>
      </c>
      <c r="J53">
        <f>EstadoDeudaPublica!E59</f>
        <v>0</v>
      </c>
      <c r="K53">
        <f>EstadoDeudaPublica!F59</f>
        <v>0</v>
      </c>
      <c r="L53">
        <f>EstadoDeudaPublica!G59</f>
        <v>0</v>
      </c>
      <c r="M53">
        <f>EstadoDeudaPublica!H59</f>
        <v>0</v>
      </c>
      <c r="N53">
        <f>EstadoDeudaPublica!I59</f>
        <v>0</v>
      </c>
      <c r="O53">
        <f>EstadoDeudaPublica!J59</f>
        <v>0</v>
      </c>
      <c r="P53">
        <f>EstadoDeudaPublica!K59</f>
        <v>0</v>
      </c>
      <c r="Q53">
        <f>EstadoDeudaPublica!L59</f>
        <v>0</v>
      </c>
      <c r="R53">
        <f>EstadoDeudaPublica!M59</f>
        <v>0</v>
      </c>
      <c r="S53">
        <f>EstadoDeudaPublica!N59</f>
        <v>0</v>
      </c>
      <c r="T53">
        <f>EstadoDeudaPublica!O59</f>
        <v>0</v>
      </c>
      <c r="U53">
        <f>EstadoDeudaPublica!B68</f>
        <v>0</v>
      </c>
      <c r="V53">
        <f>EstadoDeudaPublica!B69</f>
        <v>0</v>
      </c>
      <c r="W53">
        <f>EstadoDeudaPublica!B70</f>
        <v>0</v>
      </c>
      <c r="AF53" s="2" t="s">
        <v>422</v>
      </c>
      <c r="AG53" s="2" t="s">
        <v>107</v>
      </c>
    </row>
    <row r="54" spans="2:33" x14ac:dyDescent="0.25">
      <c r="B54" t="str">
        <f ca="1">LEFT(A2,LEN(A2)-6)</f>
        <v>15603</v>
      </c>
      <c r="C54" t="str">
        <f ca="1">RIGHT(A2,4)</f>
        <v>2022</v>
      </c>
      <c r="D54" t="str">
        <f ca="1">LEFT(RIGHT(A2,6),2)</f>
        <v>T4</v>
      </c>
      <c r="E54">
        <v>53</v>
      </c>
      <c r="F54" t="str">
        <f>EstadoDeudaPublica!A60</f>
        <v xml:space="preserve">       Resto del Sector Público financiero</v>
      </c>
      <c r="G54">
        <f>EstadoDeudaPublica!B60</f>
        <v>0</v>
      </c>
      <c r="H54">
        <f>EstadoDeudaPublica!C60</f>
        <v>0</v>
      </c>
      <c r="I54">
        <f>EstadoDeudaPublica!D60</f>
        <v>0</v>
      </c>
      <c r="J54">
        <f>EstadoDeudaPublica!E60</f>
        <v>0</v>
      </c>
      <c r="K54">
        <f>EstadoDeudaPublica!F60</f>
        <v>0</v>
      </c>
      <c r="L54">
        <f>EstadoDeudaPublica!G60</f>
        <v>0</v>
      </c>
      <c r="M54">
        <f>EstadoDeudaPublica!H60</f>
        <v>0</v>
      </c>
      <c r="N54">
        <f>EstadoDeudaPublica!I60</f>
        <v>0</v>
      </c>
      <c r="O54">
        <f>EstadoDeudaPublica!J60</f>
        <v>0</v>
      </c>
      <c r="P54">
        <f>EstadoDeudaPublica!K60</f>
        <v>0</v>
      </c>
      <c r="Q54">
        <f>EstadoDeudaPublica!L60</f>
        <v>0</v>
      </c>
      <c r="R54">
        <f>EstadoDeudaPublica!M60</f>
        <v>0</v>
      </c>
      <c r="S54">
        <f>EstadoDeudaPublica!N60</f>
        <v>0</v>
      </c>
      <c r="T54">
        <f>EstadoDeudaPublica!O60</f>
        <v>0</v>
      </c>
      <c r="U54">
        <f>EstadoDeudaPublica!B68</f>
        <v>0</v>
      </c>
      <c r="V54">
        <f>EstadoDeudaPublica!B69</f>
        <v>0</v>
      </c>
      <c r="W54">
        <f>EstadoDeudaPublica!B70</f>
        <v>0</v>
      </c>
      <c r="AF54" s="2" t="s">
        <v>423</v>
      </c>
      <c r="AG54" s="2" t="s">
        <v>108</v>
      </c>
    </row>
    <row r="55" spans="2:33" x14ac:dyDescent="0.25">
      <c r="B55" t="str">
        <f ca="1">LEFT(A2,LEN(A2)-6)</f>
        <v>15603</v>
      </c>
      <c r="C55" t="str">
        <f ca="1">RIGHT(A2,4)</f>
        <v>2022</v>
      </c>
      <c r="D55" t="str">
        <f ca="1">LEFT(RIGHT(A2,6),2)</f>
        <v>T4</v>
      </c>
      <c r="E55">
        <v>54</v>
      </c>
      <c r="F55" t="str">
        <f>EstadoDeudaPublica!A61</f>
        <v xml:space="preserve">Titulos </v>
      </c>
      <c r="G55">
        <f>EstadoDeudaPublica!B61</f>
        <v>0</v>
      </c>
      <c r="H55">
        <f>EstadoDeudaPublica!C61</f>
        <v>0</v>
      </c>
      <c r="I55">
        <f>EstadoDeudaPublica!D61</f>
        <v>0</v>
      </c>
      <c r="J55">
        <f>EstadoDeudaPublica!E61</f>
        <v>0</v>
      </c>
      <c r="K55">
        <f>EstadoDeudaPublica!F61</f>
        <v>0</v>
      </c>
      <c r="L55">
        <f>EstadoDeudaPublica!G61</f>
        <v>0</v>
      </c>
      <c r="M55">
        <f>EstadoDeudaPublica!H61</f>
        <v>0</v>
      </c>
      <c r="N55">
        <f>EstadoDeudaPublica!I61</f>
        <v>0</v>
      </c>
      <c r="O55">
        <f>EstadoDeudaPublica!J61</f>
        <v>0</v>
      </c>
      <c r="P55">
        <f>EstadoDeudaPublica!K61</f>
        <v>0</v>
      </c>
      <c r="Q55">
        <f>EstadoDeudaPublica!L61</f>
        <v>0</v>
      </c>
      <c r="R55">
        <f>EstadoDeudaPublica!M61</f>
        <v>0</v>
      </c>
      <c r="S55">
        <f>EstadoDeudaPublica!N61</f>
        <v>0</v>
      </c>
      <c r="T55">
        <f>EstadoDeudaPublica!O61</f>
        <v>0</v>
      </c>
      <c r="U55">
        <f>EstadoDeudaPublica!B68</f>
        <v>0</v>
      </c>
      <c r="V55">
        <f>EstadoDeudaPublica!B69</f>
        <v>0</v>
      </c>
      <c r="W55">
        <f>EstadoDeudaPublica!B70</f>
        <v>0</v>
      </c>
      <c r="AF55" s="2" t="s">
        <v>424</v>
      </c>
      <c r="AG55" s="2" t="s">
        <v>109</v>
      </c>
    </row>
    <row r="56" spans="2:33" x14ac:dyDescent="0.25">
      <c r="B56" t="str">
        <f ca="1">LEFT(A2,LEN(A2)-6)</f>
        <v>15603</v>
      </c>
      <c r="C56" t="str">
        <f ca="1">RIGHT(A2,4)</f>
        <v>2022</v>
      </c>
      <c r="D56" t="str">
        <f ca="1">LEFT(RIGHT(A2,6),2)</f>
        <v>T4</v>
      </c>
      <c r="E56">
        <v>55</v>
      </c>
      <c r="F56" t="str">
        <f>EstadoDeudaPublica!A62</f>
        <v>Préstamos multilaterales</v>
      </c>
      <c r="G56">
        <f>EstadoDeudaPublica!B62</f>
        <v>0</v>
      </c>
      <c r="H56">
        <f>EstadoDeudaPublica!C62</f>
        <v>0</v>
      </c>
      <c r="I56">
        <f>EstadoDeudaPublica!D62</f>
        <v>0</v>
      </c>
      <c r="J56">
        <f>EstadoDeudaPublica!E62</f>
        <v>0</v>
      </c>
      <c r="K56">
        <f>EstadoDeudaPublica!F62</f>
        <v>0</v>
      </c>
      <c r="L56">
        <f>EstadoDeudaPublica!G62</f>
        <v>0</v>
      </c>
      <c r="M56">
        <f>EstadoDeudaPublica!H62</f>
        <v>0</v>
      </c>
      <c r="N56">
        <f>EstadoDeudaPublica!I62</f>
        <v>0</v>
      </c>
      <c r="O56">
        <f>EstadoDeudaPublica!J62</f>
        <v>0</v>
      </c>
      <c r="P56">
        <f>EstadoDeudaPublica!K62</f>
        <v>0</v>
      </c>
      <c r="Q56">
        <f>EstadoDeudaPublica!L62</f>
        <v>0</v>
      </c>
      <c r="R56">
        <f>EstadoDeudaPublica!M62</f>
        <v>0</v>
      </c>
      <c r="S56">
        <f>EstadoDeudaPublica!N62</f>
        <v>0</v>
      </c>
      <c r="T56">
        <f>EstadoDeudaPublica!O62</f>
        <v>0</v>
      </c>
      <c r="U56">
        <f>EstadoDeudaPublica!B68</f>
        <v>0</v>
      </c>
      <c r="V56">
        <f>EstadoDeudaPublica!B69</f>
        <v>0</v>
      </c>
      <c r="W56">
        <f>EstadoDeudaPublica!B70</f>
        <v>0</v>
      </c>
      <c r="AF56" s="2" t="s">
        <v>425</v>
      </c>
      <c r="AG56" s="2" t="s">
        <v>110</v>
      </c>
    </row>
    <row r="57" spans="2:33" x14ac:dyDescent="0.25">
      <c r="B57" t="str">
        <f ca="1">LEFT(A2,LEN(A2)-6)</f>
        <v>15603</v>
      </c>
      <c r="C57" t="str">
        <f ca="1">RIGHT(A2,4)</f>
        <v>2022</v>
      </c>
      <c r="D57" t="str">
        <f ca="1">LEFT(RIGHT(A2,6),2)</f>
        <v>T4</v>
      </c>
      <c r="E57">
        <v>56</v>
      </c>
      <c r="F57" t="str">
        <f>EstadoDeudaPublica!A63</f>
        <v>Préstamos bilaterales</v>
      </c>
      <c r="G57">
        <f>EstadoDeudaPublica!B63</f>
        <v>0</v>
      </c>
      <c r="H57">
        <f>EstadoDeudaPublica!C63</f>
        <v>0</v>
      </c>
      <c r="I57">
        <f>EstadoDeudaPublica!D63</f>
        <v>0</v>
      </c>
      <c r="J57">
        <f>EstadoDeudaPublica!E63</f>
        <v>0</v>
      </c>
      <c r="K57">
        <f>EstadoDeudaPublica!F63</f>
        <v>0</v>
      </c>
      <c r="L57">
        <f>EstadoDeudaPublica!G63</f>
        <v>0</v>
      </c>
      <c r="M57">
        <f>EstadoDeudaPublica!H63</f>
        <v>0</v>
      </c>
      <c r="N57">
        <f>EstadoDeudaPublica!I63</f>
        <v>0</v>
      </c>
      <c r="O57">
        <f>EstadoDeudaPublica!J63</f>
        <v>0</v>
      </c>
      <c r="P57">
        <f>EstadoDeudaPublica!K63</f>
        <v>0</v>
      </c>
      <c r="Q57">
        <f>EstadoDeudaPublica!L63</f>
        <v>0</v>
      </c>
      <c r="R57">
        <f>EstadoDeudaPublica!M63</f>
        <v>0</v>
      </c>
      <c r="S57">
        <f>EstadoDeudaPublica!N63</f>
        <v>0</v>
      </c>
      <c r="T57">
        <f>EstadoDeudaPublica!O63</f>
        <v>0</v>
      </c>
      <c r="U57">
        <f>EstadoDeudaPublica!B68</f>
        <v>0</v>
      </c>
      <c r="V57">
        <f>EstadoDeudaPublica!B69</f>
        <v>0</v>
      </c>
      <c r="W57">
        <f>EstadoDeudaPublica!B70</f>
        <v>0</v>
      </c>
      <c r="AF57" s="2" t="s">
        <v>426</v>
      </c>
      <c r="AG57" s="2" t="s">
        <v>111</v>
      </c>
    </row>
    <row r="58" spans="2:33" x14ac:dyDescent="0.25">
      <c r="B58" t="str">
        <f ca="1">LEFT(A2,LEN(A2)-6)</f>
        <v>15603</v>
      </c>
      <c r="C58" t="str">
        <f ca="1">RIGHT(A2,4)</f>
        <v>2022</v>
      </c>
      <c r="D58" t="str">
        <f ca="1">LEFT(RIGHT(A2,6),2)</f>
        <v>T4</v>
      </c>
      <c r="E58">
        <v>57</v>
      </c>
      <c r="F58" t="str">
        <f>EstadoDeudaPublica!A64</f>
        <v>Banca Privada</v>
      </c>
      <c r="G58">
        <f>EstadoDeudaPublica!B64</f>
        <v>0</v>
      </c>
      <c r="H58">
        <f>EstadoDeudaPublica!C64</f>
        <v>0</v>
      </c>
      <c r="I58">
        <f>EstadoDeudaPublica!D64</f>
        <v>0</v>
      </c>
      <c r="J58">
        <f>EstadoDeudaPublica!E64</f>
        <v>0</v>
      </c>
      <c r="K58">
        <f>EstadoDeudaPublica!F64</f>
        <v>0</v>
      </c>
      <c r="L58">
        <f>EstadoDeudaPublica!G64</f>
        <v>0</v>
      </c>
      <c r="M58">
        <f>EstadoDeudaPublica!H64</f>
        <v>0</v>
      </c>
      <c r="N58">
        <f>EstadoDeudaPublica!I64</f>
        <v>0</v>
      </c>
      <c r="O58">
        <f>EstadoDeudaPublica!J64</f>
        <v>0</v>
      </c>
      <c r="P58">
        <f>EstadoDeudaPublica!K64</f>
        <v>0</v>
      </c>
      <c r="Q58">
        <f>EstadoDeudaPublica!L64</f>
        <v>0</v>
      </c>
      <c r="R58">
        <f>EstadoDeudaPublica!M64</f>
        <v>0</v>
      </c>
      <c r="S58">
        <f>EstadoDeudaPublica!N64</f>
        <v>0</v>
      </c>
      <c r="T58">
        <f>EstadoDeudaPublica!O64</f>
        <v>0</v>
      </c>
      <c r="U58">
        <f>EstadoDeudaPublica!B68</f>
        <v>0</v>
      </c>
      <c r="V58">
        <f>EstadoDeudaPublica!B69</f>
        <v>0</v>
      </c>
      <c r="W58">
        <f>EstadoDeudaPublica!B70</f>
        <v>0</v>
      </c>
      <c r="AF58" s="2" t="s">
        <v>427</v>
      </c>
      <c r="AG58" s="2" t="s">
        <v>112</v>
      </c>
    </row>
    <row r="59" spans="2:33" x14ac:dyDescent="0.25">
      <c r="B59" t="str">
        <f ca="1">LEFT(A2,LEN(A2)-6)</f>
        <v>15603</v>
      </c>
      <c r="C59" t="str">
        <f ca="1">RIGHT(A2,4)</f>
        <v>2022</v>
      </c>
      <c r="D59" t="str">
        <f ca="1">LEFT(RIGHT(A2,6),2)</f>
        <v>T4</v>
      </c>
      <c r="E59">
        <v>58</v>
      </c>
      <c r="F59" t="str">
        <f>EstadoDeudaPublica!A65</f>
        <v>Proveedores</v>
      </c>
      <c r="G59">
        <f>EstadoDeudaPublica!B65</f>
        <v>0</v>
      </c>
      <c r="H59">
        <f>EstadoDeudaPublica!C65</f>
        <v>0</v>
      </c>
      <c r="I59">
        <f>EstadoDeudaPublica!D65</f>
        <v>0</v>
      </c>
      <c r="J59">
        <f>EstadoDeudaPublica!E65</f>
        <v>0</v>
      </c>
      <c r="K59">
        <f>EstadoDeudaPublica!F65</f>
        <v>0</v>
      </c>
      <c r="L59">
        <f>EstadoDeudaPublica!G65</f>
        <v>0</v>
      </c>
      <c r="M59">
        <f>EstadoDeudaPublica!H65</f>
        <v>0</v>
      </c>
      <c r="N59">
        <f>EstadoDeudaPublica!I65</f>
        <v>0</v>
      </c>
      <c r="O59">
        <f>EstadoDeudaPublica!J65</f>
        <v>0</v>
      </c>
      <c r="P59">
        <f>EstadoDeudaPublica!K65</f>
        <v>0</v>
      </c>
      <c r="Q59">
        <f>EstadoDeudaPublica!L65</f>
        <v>0</v>
      </c>
      <c r="R59">
        <f>EstadoDeudaPublica!M65</f>
        <v>0</v>
      </c>
      <c r="S59">
        <f>EstadoDeudaPublica!N65</f>
        <v>0</v>
      </c>
      <c r="T59">
        <f>EstadoDeudaPublica!O65</f>
        <v>0</v>
      </c>
      <c r="U59">
        <f>EstadoDeudaPublica!B68</f>
        <v>0</v>
      </c>
      <c r="V59">
        <f>EstadoDeudaPublica!B69</f>
        <v>0</v>
      </c>
      <c r="W59">
        <f>EstadoDeudaPublica!B70</f>
        <v>0</v>
      </c>
      <c r="AF59" s="2" t="s">
        <v>428</v>
      </c>
      <c r="AG59" s="2" t="s">
        <v>113</v>
      </c>
    </row>
    <row r="60" spans="2:33" x14ac:dyDescent="0.25">
      <c r="AF60" s="2" t="s">
        <v>429</v>
      </c>
      <c r="AG60" s="2" t="s">
        <v>114</v>
      </c>
    </row>
    <row r="61" spans="2:33" x14ac:dyDescent="0.25">
      <c r="AF61" s="2" t="s">
        <v>430</v>
      </c>
      <c r="AG61" s="2" t="s">
        <v>115</v>
      </c>
    </row>
    <row r="62" spans="2:33" x14ac:dyDescent="0.25">
      <c r="AF62" s="2" t="s">
        <v>431</v>
      </c>
      <c r="AG62" s="2" t="s">
        <v>116</v>
      </c>
    </row>
    <row r="63" spans="2:33" x14ac:dyDescent="0.25">
      <c r="AF63" s="2" t="s">
        <v>432</v>
      </c>
      <c r="AG63" s="2" t="s">
        <v>117</v>
      </c>
    </row>
    <row r="64" spans="2:33" x14ac:dyDescent="0.25">
      <c r="AF64" s="2" t="s">
        <v>433</v>
      </c>
      <c r="AG64" s="2" t="s">
        <v>118</v>
      </c>
    </row>
    <row r="65" spans="32:33" x14ac:dyDescent="0.25">
      <c r="AF65" s="2" t="s">
        <v>434</v>
      </c>
      <c r="AG65" s="2" t="s">
        <v>119</v>
      </c>
    </row>
    <row r="66" spans="32:33" x14ac:dyDescent="0.25">
      <c r="AF66" s="2" t="s">
        <v>435</v>
      </c>
      <c r="AG66" s="2" t="s">
        <v>120</v>
      </c>
    </row>
    <row r="67" spans="32:33" x14ac:dyDescent="0.25">
      <c r="AF67" s="2" t="s">
        <v>436</v>
      </c>
      <c r="AG67" s="2" t="s">
        <v>121</v>
      </c>
    </row>
    <row r="68" spans="32:33" x14ac:dyDescent="0.25">
      <c r="AF68" s="4" t="s">
        <v>709</v>
      </c>
      <c r="AG68" s="2" t="s">
        <v>706</v>
      </c>
    </row>
    <row r="69" spans="32:33" x14ac:dyDescent="0.25">
      <c r="AF69" s="4" t="s">
        <v>708</v>
      </c>
      <c r="AG69" s="2" t="s">
        <v>707</v>
      </c>
    </row>
    <row r="70" spans="32:33" x14ac:dyDescent="0.25">
      <c r="AF70" s="2" t="s">
        <v>437</v>
      </c>
      <c r="AG70" s="2" t="s">
        <v>122</v>
      </c>
    </row>
    <row r="71" spans="32:33" x14ac:dyDescent="0.25">
      <c r="AF71" s="2" t="s">
        <v>438</v>
      </c>
      <c r="AG71" s="2" t="s">
        <v>123</v>
      </c>
    </row>
    <row r="72" spans="32:33" x14ac:dyDescent="0.25">
      <c r="AF72" s="2" t="s">
        <v>439</v>
      </c>
      <c r="AG72" s="2" t="s">
        <v>124</v>
      </c>
    </row>
    <row r="73" spans="32:33" x14ac:dyDescent="0.25">
      <c r="AF73" s="2" t="s">
        <v>440</v>
      </c>
      <c r="AG73" s="2" t="s">
        <v>125</v>
      </c>
    </row>
    <row r="74" spans="32:33" x14ac:dyDescent="0.25">
      <c r="AF74" s="2" t="s">
        <v>441</v>
      </c>
      <c r="AG74" s="2" t="s">
        <v>126</v>
      </c>
    </row>
    <row r="75" spans="32:33" x14ac:dyDescent="0.25">
      <c r="AF75" s="2" t="s">
        <v>442</v>
      </c>
      <c r="AG75" s="2" t="s">
        <v>127</v>
      </c>
    </row>
    <row r="76" spans="32:33" x14ac:dyDescent="0.25">
      <c r="AF76" s="2" t="s">
        <v>443</v>
      </c>
      <c r="AG76" s="2" t="s">
        <v>128</v>
      </c>
    </row>
    <row r="77" spans="32:33" x14ac:dyDescent="0.25">
      <c r="AF77" s="2" t="s">
        <v>444</v>
      </c>
      <c r="AG77" s="2" t="s">
        <v>129</v>
      </c>
    </row>
    <row r="78" spans="32:33" x14ac:dyDescent="0.25">
      <c r="AF78" s="2" t="s">
        <v>445</v>
      </c>
      <c r="AG78" s="2" t="s">
        <v>130</v>
      </c>
    </row>
    <row r="79" spans="32:33" x14ac:dyDescent="0.25">
      <c r="AF79" s="2" t="s">
        <v>446</v>
      </c>
      <c r="AG79" s="2" t="s">
        <v>131</v>
      </c>
    </row>
    <row r="80" spans="32:33" x14ac:dyDescent="0.25">
      <c r="AF80" s="2" t="s">
        <v>447</v>
      </c>
      <c r="AG80" s="2" t="s">
        <v>132</v>
      </c>
    </row>
    <row r="81" spans="32:33" x14ac:dyDescent="0.25">
      <c r="AF81" s="2" t="s">
        <v>448</v>
      </c>
      <c r="AG81" s="2" t="s">
        <v>133</v>
      </c>
    </row>
    <row r="82" spans="32:33" x14ac:dyDescent="0.25">
      <c r="AF82" s="2" t="s">
        <v>449</v>
      </c>
      <c r="AG82" s="2" t="s">
        <v>134</v>
      </c>
    </row>
    <row r="83" spans="32:33" x14ac:dyDescent="0.25">
      <c r="AF83" s="2" t="s">
        <v>450</v>
      </c>
      <c r="AG83" s="2" t="s">
        <v>135</v>
      </c>
    </row>
    <row r="84" spans="32:33" x14ac:dyDescent="0.25">
      <c r="AF84" s="2" t="s">
        <v>451</v>
      </c>
      <c r="AG84" s="2" t="s">
        <v>136</v>
      </c>
    </row>
    <row r="85" spans="32:33" x14ac:dyDescent="0.25">
      <c r="AF85" s="2" t="s">
        <v>452</v>
      </c>
      <c r="AG85" s="2" t="s">
        <v>137</v>
      </c>
    </row>
    <row r="86" spans="32:33" x14ac:dyDescent="0.25">
      <c r="AF86" s="2" t="s">
        <v>453</v>
      </c>
      <c r="AG86" s="2" t="s">
        <v>138</v>
      </c>
    </row>
    <row r="87" spans="32:33" x14ac:dyDescent="0.25">
      <c r="AF87" s="2" t="s">
        <v>454</v>
      </c>
      <c r="AG87" s="2" t="s">
        <v>139</v>
      </c>
    </row>
    <row r="88" spans="32:33" x14ac:dyDescent="0.25">
      <c r="AF88" s="2" t="s">
        <v>455</v>
      </c>
      <c r="AG88" s="2" t="s">
        <v>140</v>
      </c>
    </row>
    <row r="89" spans="32:33" x14ac:dyDescent="0.25">
      <c r="AF89" s="2" t="s">
        <v>456</v>
      </c>
      <c r="AG89" s="2" t="s">
        <v>141</v>
      </c>
    </row>
    <row r="90" spans="32:33" x14ac:dyDescent="0.25">
      <c r="AF90" s="2" t="s">
        <v>457</v>
      </c>
      <c r="AG90" s="2" t="s">
        <v>142</v>
      </c>
    </row>
    <row r="91" spans="32:33" x14ac:dyDescent="0.25">
      <c r="AF91" s="2" t="s">
        <v>458</v>
      </c>
      <c r="AG91" s="2" t="s">
        <v>143</v>
      </c>
    </row>
    <row r="92" spans="32:33" x14ac:dyDescent="0.25">
      <c r="AF92" s="2" t="s">
        <v>459</v>
      </c>
      <c r="AG92" s="2" t="s">
        <v>144</v>
      </c>
    </row>
    <row r="93" spans="32:33" x14ac:dyDescent="0.25">
      <c r="AF93" s="2" t="s">
        <v>460</v>
      </c>
      <c r="AG93" s="2" t="s">
        <v>145</v>
      </c>
    </row>
    <row r="94" spans="32:33" x14ac:dyDescent="0.25">
      <c r="AF94" s="2" t="s">
        <v>461</v>
      </c>
      <c r="AG94" s="2" t="s">
        <v>146</v>
      </c>
    </row>
    <row r="95" spans="32:33" x14ac:dyDescent="0.25">
      <c r="AF95" s="2" t="s">
        <v>462</v>
      </c>
      <c r="AG95" s="2" t="s">
        <v>147</v>
      </c>
    </row>
    <row r="96" spans="32:33" x14ac:dyDescent="0.25">
      <c r="AF96" s="2" t="s">
        <v>463</v>
      </c>
      <c r="AG96" s="2" t="s">
        <v>148</v>
      </c>
    </row>
    <row r="97" spans="32:33" x14ac:dyDescent="0.25">
      <c r="AF97" s="2" t="s">
        <v>464</v>
      </c>
      <c r="AG97" s="2" t="s">
        <v>149</v>
      </c>
    </row>
    <row r="98" spans="32:33" x14ac:dyDescent="0.25">
      <c r="AF98" s="2" t="s">
        <v>465</v>
      </c>
      <c r="AG98" s="2" t="s">
        <v>150</v>
      </c>
    </row>
    <row r="99" spans="32:33" x14ac:dyDescent="0.25">
      <c r="AF99" s="2" t="s">
        <v>466</v>
      </c>
      <c r="AG99" s="2" t="s">
        <v>151</v>
      </c>
    </row>
    <row r="100" spans="32:33" x14ac:dyDescent="0.25">
      <c r="AF100" s="2" t="s">
        <v>467</v>
      </c>
      <c r="AG100" s="2" t="s">
        <v>152</v>
      </c>
    </row>
    <row r="101" spans="32:33" x14ac:dyDescent="0.25">
      <c r="AF101" s="2" t="s">
        <v>468</v>
      </c>
      <c r="AG101" s="2" t="s">
        <v>153</v>
      </c>
    </row>
    <row r="102" spans="32:33" x14ac:dyDescent="0.25">
      <c r="AF102" s="2" t="s">
        <v>469</v>
      </c>
      <c r="AG102" s="2" t="s">
        <v>154</v>
      </c>
    </row>
    <row r="103" spans="32:33" x14ac:dyDescent="0.25">
      <c r="AF103" s="2" t="s">
        <v>470</v>
      </c>
      <c r="AG103" s="2" t="s">
        <v>155</v>
      </c>
    </row>
    <row r="104" spans="32:33" x14ac:dyDescent="0.25">
      <c r="AF104" s="2" t="s">
        <v>471</v>
      </c>
      <c r="AG104" s="2" t="s">
        <v>156</v>
      </c>
    </row>
    <row r="105" spans="32:33" x14ac:dyDescent="0.25">
      <c r="AF105" s="2" t="s">
        <v>472</v>
      </c>
      <c r="AG105" s="2" t="s">
        <v>157</v>
      </c>
    </row>
    <row r="106" spans="32:33" x14ac:dyDescent="0.25">
      <c r="AF106" s="2" t="s">
        <v>473</v>
      </c>
      <c r="AG106" s="2" t="s">
        <v>158</v>
      </c>
    </row>
    <row r="107" spans="32:33" x14ac:dyDescent="0.25">
      <c r="AF107" s="2" t="s">
        <v>474</v>
      </c>
      <c r="AG107" s="2" t="s">
        <v>159</v>
      </c>
    </row>
    <row r="108" spans="32:33" x14ac:dyDescent="0.25">
      <c r="AF108" s="2" t="s">
        <v>475</v>
      </c>
      <c r="AG108" s="2" t="s">
        <v>160</v>
      </c>
    </row>
    <row r="109" spans="32:33" x14ac:dyDescent="0.25">
      <c r="AF109" s="2" t="s">
        <v>476</v>
      </c>
      <c r="AG109" s="2" t="s">
        <v>161</v>
      </c>
    </row>
    <row r="110" spans="32:33" x14ac:dyDescent="0.25">
      <c r="AF110" s="2" t="s">
        <v>477</v>
      </c>
      <c r="AG110" s="2" t="s">
        <v>162</v>
      </c>
    </row>
    <row r="111" spans="32:33" x14ac:dyDescent="0.25">
      <c r="AF111" s="2" t="s">
        <v>478</v>
      </c>
      <c r="AG111" s="2" t="s">
        <v>163</v>
      </c>
    </row>
    <row r="112" spans="32:33" x14ac:dyDescent="0.25">
      <c r="AF112" s="2" t="s">
        <v>479</v>
      </c>
      <c r="AG112" s="2" t="s">
        <v>164</v>
      </c>
    </row>
    <row r="113" spans="32:33" x14ac:dyDescent="0.25">
      <c r="AF113" s="2" t="s">
        <v>480</v>
      </c>
      <c r="AG113" s="2" t="s">
        <v>165</v>
      </c>
    </row>
    <row r="114" spans="32:33" x14ac:dyDescent="0.25">
      <c r="AF114" s="2" t="s">
        <v>481</v>
      </c>
      <c r="AG114" s="2" t="s">
        <v>166</v>
      </c>
    </row>
    <row r="115" spans="32:33" x14ac:dyDescent="0.25">
      <c r="AF115" s="2" t="s">
        <v>482</v>
      </c>
      <c r="AG115" s="2" t="s">
        <v>167</v>
      </c>
    </row>
    <row r="116" spans="32:33" x14ac:dyDescent="0.25">
      <c r="AF116" s="2" t="s">
        <v>483</v>
      </c>
      <c r="AG116" s="2" t="s">
        <v>168</v>
      </c>
    </row>
    <row r="117" spans="32:33" x14ac:dyDescent="0.25">
      <c r="AF117" s="2" t="s">
        <v>484</v>
      </c>
      <c r="AG117" s="2" t="s">
        <v>169</v>
      </c>
    </row>
    <row r="118" spans="32:33" x14ac:dyDescent="0.25">
      <c r="AF118" s="2" t="s">
        <v>485</v>
      </c>
      <c r="AG118" s="2" t="s">
        <v>170</v>
      </c>
    </row>
    <row r="119" spans="32:33" x14ac:dyDescent="0.25">
      <c r="AF119" s="2" t="s">
        <v>486</v>
      </c>
      <c r="AG119" s="2" t="s">
        <v>171</v>
      </c>
    </row>
    <row r="120" spans="32:33" x14ac:dyDescent="0.25">
      <c r="AF120" s="2" t="s">
        <v>487</v>
      </c>
      <c r="AG120" s="2" t="s">
        <v>172</v>
      </c>
    </row>
    <row r="121" spans="32:33" x14ac:dyDescent="0.25">
      <c r="AF121" s="2" t="s">
        <v>488</v>
      </c>
      <c r="AG121" s="2" t="s">
        <v>173</v>
      </c>
    </row>
    <row r="122" spans="32:33" x14ac:dyDescent="0.25">
      <c r="AF122" s="2" t="s">
        <v>489</v>
      </c>
      <c r="AG122" s="2" t="s">
        <v>174</v>
      </c>
    </row>
    <row r="123" spans="32:33" x14ac:dyDescent="0.25">
      <c r="AF123" s="2" t="s">
        <v>490</v>
      </c>
      <c r="AG123" s="2" t="s">
        <v>175</v>
      </c>
    </row>
    <row r="124" spans="32:33" x14ac:dyDescent="0.25">
      <c r="AF124" s="2" t="s">
        <v>491</v>
      </c>
      <c r="AG124" s="2" t="s">
        <v>176</v>
      </c>
    </row>
    <row r="125" spans="32:33" x14ac:dyDescent="0.25">
      <c r="AF125" s="2" t="s">
        <v>492</v>
      </c>
      <c r="AG125" s="2" t="s">
        <v>177</v>
      </c>
    </row>
    <row r="126" spans="32:33" x14ac:dyDescent="0.25">
      <c r="AF126" s="2" t="s">
        <v>493</v>
      </c>
      <c r="AG126" s="2" t="s">
        <v>178</v>
      </c>
    </row>
    <row r="127" spans="32:33" x14ac:dyDescent="0.25">
      <c r="AF127" s="2" t="s">
        <v>494</v>
      </c>
      <c r="AG127" s="2" t="s">
        <v>179</v>
      </c>
    </row>
    <row r="128" spans="32:33" x14ac:dyDescent="0.25">
      <c r="AF128" s="2" t="s">
        <v>495</v>
      </c>
      <c r="AG128" s="2" t="s">
        <v>180</v>
      </c>
    </row>
    <row r="129" spans="32:33" x14ac:dyDescent="0.25">
      <c r="AF129" s="2" t="s">
        <v>496</v>
      </c>
      <c r="AG129" s="2" t="s">
        <v>181</v>
      </c>
    </row>
    <row r="130" spans="32:33" x14ac:dyDescent="0.25">
      <c r="AF130" s="2" t="s">
        <v>497</v>
      </c>
      <c r="AG130" s="2" t="s">
        <v>182</v>
      </c>
    </row>
    <row r="131" spans="32:33" x14ac:dyDescent="0.25">
      <c r="AF131" s="2" t="s">
        <v>498</v>
      </c>
      <c r="AG131" s="2" t="s">
        <v>183</v>
      </c>
    </row>
    <row r="132" spans="32:33" x14ac:dyDescent="0.25">
      <c r="AF132" s="2" t="s">
        <v>499</v>
      </c>
      <c r="AG132" s="2" t="s">
        <v>184</v>
      </c>
    </row>
    <row r="133" spans="32:33" x14ac:dyDescent="0.25">
      <c r="AF133" s="2" t="s">
        <v>500</v>
      </c>
      <c r="AG133" s="2" t="s">
        <v>185</v>
      </c>
    </row>
    <row r="134" spans="32:33" x14ac:dyDescent="0.25">
      <c r="AF134" s="2" t="s">
        <v>501</v>
      </c>
      <c r="AG134" s="2" t="s">
        <v>186</v>
      </c>
    </row>
    <row r="135" spans="32:33" x14ac:dyDescent="0.25">
      <c r="AF135" s="2" t="s">
        <v>502</v>
      </c>
      <c r="AG135" s="2" t="s">
        <v>187</v>
      </c>
    </row>
    <row r="136" spans="32:33" x14ac:dyDescent="0.25">
      <c r="AF136" s="2" t="s">
        <v>503</v>
      </c>
      <c r="AG136" s="2" t="s">
        <v>188</v>
      </c>
    </row>
    <row r="137" spans="32:33" x14ac:dyDescent="0.25">
      <c r="AF137" s="2" t="s">
        <v>504</v>
      </c>
      <c r="AG137" s="2" t="s">
        <v>189</v>
      </c>
    </row>
    <row r="138" spans="32:33" x14ac:dyDescent="0.25">
      <c r="AF138" s="2" t="s">
        <v>505</v>
      </c>
      <c r="AG138" s="2" t="s">
        <v>190</v>
      </c>
    </row>
    <row r="139" spans="32:33" x14ac:dyDescent="0.25">
      <c r="AF139" s="2" t="s">
        <v>506</v>
      </c>
      <c r="AG139" s="2" t="s">
        <v>191</v>
      </c>
    </row>
    <row r="140" spans="32:33" x14ac:dyDescent="0.25">
      <c r="AF140" s="2" t="s">
        <v>507</v>
      </c>
      <c r="AG140" s="2" t="s">
        <v>192</v>
      </c>
    </row>
    <row r="141" spans="32:33" x14ac:dyDescent="0.25">
      <c r="AF141" s="2" t="s">
        <v>508</v>
      </c>
      <c r="AG141" s="2" t="s">
        <v>193</v>
      </c>
    </row>
    <row r="142" spans="32:33" x14ac:dyDescent="0.25">
      <c r="AF142" s="2" t="s">
        <v>509</v>
      </c>
      <c r="AG142" s="2" t="s">
        <v>194</v>
      </c>
    </row>
    <row r="143" spans="32:33" x14ac:dyDescent="0.25">
      <c r="AF143" s="2" t="s">
        <v>510</v>
      </c>
      <c r="AG143" s="2" t="s">
        <v>195</v>
      </c>
    </row>
    <row r="144" spans="32:33" x14ac:dyDescent="0.25">
      <c r="AF144" s="2" t="s">
        <v>511</v>
      </c>
      <c r="AG144" s="2" t="s">
        <v>196</v>
      </c>
    </row>
    <row r="145" spans="32:33" x14ac:dyDescent="0.25">
      <c r="AF145" s="2" t="s">
        <v>512</v>
      </c>
      <c r="AG145" s="2" t="s">
        <v>197</v>
      </c>
    </row>
    <row r="146" spans="32:33" x14ac:dyDescent="0.25">
      <c r="AF146" s="2" t="s">
        <v>513</v>
      </c>
      <c r="AG146" s="2" t="s">
        <v>198</v>
      </c>
    </row>
    <row r="147" spans="32:33" x14ac:dyDescent="0.25">
      <c r="AF147" s="2" t="s">
        <v>514</v>
      </c>
      <c r="AG147" s="2" t="s">
        <v>199</v>
      </c>
    </row>
    <row r="148" spans="32:33" x14ac:dyDescent="0.25">
      <c r="AF148" s="2" t="s">
        <v>515</v>
      </c>
      <c r="AG148" s="2" t="s">
        <v>200</v>
      </c>
    </row>
    <row r="149" spans="32:33" x14ac:dyDescent="0.25">
      <c r="AF149" s="2" t="s">
        <v>516</v>
      </c>
      <c r="AG149" s="2" t="s">
        <v>201</v>
      </c>
    </row>
    <row r="150" spans="32:33" x14ac:dyDescent="0.25">
      <c r="AF150" s="2" t="s">
        <v>517</v>
      </c>
      <c r="AG150" s="2" t="s">
        <v>202</v>
      </c>
    </row>
    <row r="151" spans="32:33" x14ac:dyDescent="0.25">
      <c r="AF151" s="2" t="s">
        <v>518</v>
      </c>
      <c r="AG151" s="2" t="s">
        <v>203</v>
      </c>
    </row>
    <row r="152" spans="32:33" x14ac:dyDescent="0.25">
      <c r="AF152" s="2" t="s">
        <v>519</v>
      </c>
      <c r="AG152" s="2" t="s">
        <v>204</v>
      </c>
    </row>
    <row r="153" spans="32:33" x14ac:dyDescent="0.25">
      <c r="AF153" s="2" t="s">
        <v>520</v>
      </c>
      <c r="AG153" s="2" t="s">
        <v>205</v>
      </c>
    </row>
    <row r="154" spans="32:33" x14ac:dyDescent="0.25">
      <c r="AF154" s="2" t="s">
        <v>521</v>
      </c>
      <c r="AG154" s="2" t="s">
        <v>206</v>
      </c>
    </row>
    <row r="155" spans="32:33" x14ac:dyDescent="0.25">
      <c r="AF155" s="2" t="s">
        <v>522</v>
      </c>
      <c r="AG155" s="2" t="s">
        <v>207</v>
      </c>
    </row>
    <row r="156" spans="32:33" x14ac:dyDescent="0.25">
      <c r="AF156" s="2" t="s">
        <v>523</v>
      </c>
      <c r="AG156" s="2" t="s">
        <v>208</v>
      </c>
    </row>
    <row r="157" spans="32:33" x14ac:dyDescent="0.25">
      <c r="AF157" s="2" t="s">
        <v>524</v>
      </c>
      <c r="AG157" s="2" t="s">
        <v>209</v>
      </c>
    </row>
    <row r="158" spans="32:33" x14ac:dyDescent="0.25">
      <c r="AF158" s="2" t="s">
        <v>525</v>
      </c>
      <c r="AG158" s="2" t="s">
        <v>210</v>
      </c>
    </row>
    <row r="159" spans="32:33" x14ac:dyDescent="0.25">
      <c r="AF159" s="2" t="s">
        <v>526</v>
      </c>
      <c r="AG159" s="2" t="s">
        <v>211</v>
      </c>
    </row>
    <row r="160" spans="32:33" x14ac:dyDescent="0.25">
      <c r="AF160" s="2" t="s">
        <v>527</v>
      </c>
      <c r="AG160" s="2" t="s">
        <v>212</v>
      </c>
    </row>
    <row r="161" spans="32:33" x14ac:dyDescent="0.25">
      <c r="AF161" s="2" t="s">
        <v>528</v>
      </c>
      <c r="AG161" s="2" t="s">
        <v>213</v>
      </c>
    </row>
    <row r="162" spans="32:33" x14ac:dyDescent="0.25">
      <c r="AF162" s="2" t="s">
        <v>529</v>
      </c>
      <c r="AG162" s="2" t="s">
        <v>214</v>
      </c>
    </row>
    <row r="163" spans="32:33" x14ac:dyDescent="0.25">
      <c r="AF163" s="2" t="s">
        <v>530</v>
      </c>
      <c r="AG163" s="2" t="s">
        <v>215</v>
      </c>
    </row>
    <row r="164" spans="32:33" x14ac:dyDescent="0.25">
      <c r="AF164" s="2" t="s">
        <v>531</v>
      </c>
      <c r="AG164" s="2" t="s">
        <v>216</v>
      </c>
    </row>
    <row r="165" spans="32:33" x14ac:dyDescent="0.25">
      <c r="AF165" s="2" t="s">
        <v>532</v>
      </c>
      <c r="AG165" s="2" t="s">
        <v>217</v>
      </c>
    </row>
    <row r="166" spans="32:33" x14ac:dyDescent="0.25">
      <c r="AF166" s="2" t="s">
        <v>718</v>
      </c>
      <c r="AG166" s="2" t="s">
        <v>719</v>
      </c>
    </row>
    <row r="167" spans="32:33" x14ac:dyDescent="0.25">
      <c r="AF167" s="2" t="s">
        <v>533</v>
      </c>
      <c r="AG167" s="2" t="s">
        <v>218</v>
      </c>
    </row>
    <row r="168" spans="32:33" x14ac:dyDescent="0.25">
      <c r="AF168" s="2" t="s">
        <v>534</v>
      </c>
      <c r="AG168" s="2" t="s">
        <v>219</v>
      </c>
    </row>
    <row r="169" spans="32:33" x14ac:dyDescent="0.25">
      <c r="AF169" s="2" t="s">
        <v>535</v>
      </c>
      <c r="AG169" s="2" t="s">
        <v>220</v>
      </c>
    </row>
    <row r="170" spans="32:33" x14ac:dyDescent="0.25">
      <c r="AF170" s="2" t="s">
        <v>536</v>
      </c>
      <c r="AG170" s="2" t="s">
        <v>221</v>
      </c>
    </row>
    <row r="171" spans="32:33" x14ac:dyDescent="0.25">
      <c r="AF171" s="2" t="s">
        <v>537</v>
      </c>
      <c r="AG171" s="2" t="s">
        <v>222</v>
      </c>
    </row>
    <row r="172" spans="32:33" x14ac:dyDescent="0.25">
      <c r="AF172" s="2" t="s">
        <v>538</v>
      </c>
      <c r="AG172" s="2" t="s">
        <v>223</v>
      </c>
    </row>
    <row r="173" spans="32:33" x14ac:dyDescent="0.25">
      <c r="AF173" s="2" t="s">
        <v>539</v>
      </c>
      <c r="AG173" s="2" t="s">
        <v>224</v>
      </c>
    </row>
    <row r="174" spans="32:33" x14ac:dyDescent="0.25">
      <c r="AF174" s="2" t="s">
        <v>540</v>
      </c>
      <c r="AG174" s="2" t="s">
        <v>225</v>
      </c>
    </row>
    <row r="175" spans="32:33" x14ac:dyDescent="0.25">
      <c r="AF175" s="2" t="s">
        <v>541</v>
      </c>
      <c r="AG175" s="2" t="s">
        <v>226</v>
      </c>
    </row>
    <row r="176" spans="32:33" x14ac:dyDescent="0.25">
      <c r="AF176" s="2" t="s">
        <v>542</v>
      </c>
      <c r="AG176" s="2" t="s">
        <v>227</v>
      </c>
    </row>
    <row r="177" spans="32:33" x14ac:dyDescent="0.25">
      <c r="AF177" s="2" t="s">
        <v>543</v>
      </c>
      <c r="AG177" s="2" t="s">
        <v>228</v>
      </c>
    </row>
    <row r="178" spans="32:33" x14ac:dyDescent="0.25">
      <c r="AF178" s="2" t="s">
        <v>544</v>
      </c>
      <c r="AG178" s="2" t="s">
        <v>229</v>
      </c>
    </row>
    <row r="179" spans="32:33" x14ac:dyDescent="0.25">
      <c r="AF179" s="2" t="s">
        <v>545</v>
      </c>
      <c r="AG179" s="2" t="s">
        <v>230</v>
      </c>
    </row>
    <row r="180" spans="32:33" x14ac:dyDescent="0.25">
      <c r="AF180" s="2" t="s">
        <v>546</v>
      </c>
      <c r="AG180" s="2" t="s">
        <v>231</v>
      </c>
    </row>
    <row r="181" spans="32:33" x14ac:dyDescent="0.25">
      <c r="AF181" s="2" t="s">
        <v>547</v>
      </c>
      <c r="AG181" s="2" t="s">
        <v>232</v>
      </c>
    </row>
    <row r="182" spans="32:33" x14ac:dyDescent="0.25">
      <c r="AF182" s="2" t="s">
        <v>548</v>
      </c>
      <c r="AG182" s="2" t="s">
        <v>233</v>
      </c>
    </row>
    <row r="183" spans="32:33" x14ac:dyDescent="0.25">
      <c r="AF183" s="2" t="s">
        <v>549</v>
      </c>
      <c r="AG183" s="2" t="s">
        <v>234</v>
      </c>
    </row>
    <row r="184" spans="32:33" x14ac:dyDescent="0.25">
      <c r="AF184" s="2" t="s">
        <v>550</v>
      </c>
      <c r="AG184" s="2" t="s">
        <v>235</v>
      </c>
    </row>
    <row r="185" spans="32:33" x14ac:dyDescent="0.25">
      <c r="AF185" s="2" t="s">
        <v>551</v>
      </c>
      <c r="AG185" s="2" t="s">
        <v>236</v>
      </c>
    </row>
    <row r="186" spans="32:33" x14ac:dyDescent="0.25">
      <c r="AF186" s="2" t="s">
        <v>552</v>
      </c>
      <c r="AG186" s="2" t="s">
        <v>237</v>
      </c>
    </row>
    <row r="187" spans="32:33" x14ac:dyDescent="0.25">
      <c r="AF187" s="2" t="s">
        <v>553</v>
      </c>
      <c r="AG187" s="2" t="s">
        <v>238</v>
      </c>
    </row>
    <row r="188" spans="32:33" x14ac:dyDescent="0.25">
      <c r="AF188" s="2" t="s">
        <v>554</v>
      </c>
      <c r="AG188" s="2" t="s">
        <v>239</v>
      </c>
    </row>
    <row r="189" spans="32:33" x14ac:dyDescent="0.25">
      <c r="AF189" s="2" t="s">
        <v>555</v>
      </c>
      <c r="AG189" s="2" t="s">
        <v>240</v>
      </c>
    </row>
    <row r="190" spans="32:33" x14ac:dyDescent="0.25">
      <c r="AF190" s="2" t="s">
        <v>556</v>
      </c>
      <c r="AG190" s="2" t="s">
        <v>241</v>
      </c>
    </row>
    <row r="191" spans="32:33" x14ac:dyDescent="0.25">
      <c r="AF191" s="2" t="s">
        <v>557</v>
      </c>
      <c r="AG191" s="2" t="s">
        <v>242</v>
      </c>
    </row>
    <row r="192" spans="32:33" x14ac:dyDescent="0.25">
      <c r="AF192" s="2" t="s">
        <v>558</v>
      </c>
      <c r="AG192" s="2" t="s">
        <v>243</v>
      </c>
    </row>
    <row r="193" spans="32:33" x14ac:dyDescent="0.25">
      <c r="AF193" s="2" t="s">
        <v>559</v>
      </c>
      <c r="AG193" s="2" t="s">
        <v>244</v>
      </c>
    </row>
    <row r="194" spans="32:33" x14ac:dyDescent="0.25">
      <c r="AF194" s="2" t="s">
        <v>560</v>
      </c>
      <c r="AG194" s="2" t="s">
        <v>245</v>
      </c>
    </row>
    <row r="195" spans="32:33" x14ac:dyDescent="0.25">
      <c r="AF195" s="2" t="s">
        <v>561</v>
      </c>
      <c r="AG195" s="2" t="s">
        <v>246</v>
      </c>
    </row>
    <row r="196" spans="32:33" x14ac:dyDescent="0.25">
      <c r="AF196" s="2" t="s">
        <v>562</v>
      </c>
      <c r="AG196" s="2" t="s">
        <v>247</v>
      </c>
    </row>
    <row r="197" spans="32:33" x14ac:dyDescent="0.25">
      <c r="AF197" s="2" t="s">
        <v>563</v>
      </c>
      <c r="AG197" s="2" t="s">
        <v>248</v>
      </c>
    </row>
    <row r="198" spans="32:33" x14ac:dyDescent="0.25">
      <c r="AF198" s="2" t="s">
        <v>564</v>
      </c>
      <c r="AG198" s="2" t="s">
        <v>249</v>
      </c>
    </row>
    <row r="199" spans="32:33" x14ac:dyDescent="0.25">
      <c r="AF199" s="2" t="s">
        <v>565</v>
      </c>
      <c r="AG199" s="2" t="s">
        <v>250</v>
      </c>
    </row>
    <row r="200" spans="32:33" x14ac:dyDescent="0.25">
      <c r="AF200" s="2" t="s">
        <v>566</v>
      </c>
      <c r="AG200" s="2" t="s">
        <v>251</v>
      </c>
    </row>
    <row r="201" spans="32:33" x14ac:dyDescent="0.25">
      <c r="AF201" s="2" t="s">
        <v>567</v>
      </c>
      <c r="AG201" s="2" t="s">
        <v>252</v>
      </c>
    </row>
    <row r="202" spans="32:33" x14ac:dyDescent="0.25">
      <c r="AF202" s="2" t="s">
        <v>568</v>
      </c>
      <c r="AG202" s="2" t="s">
        <v>253</v>
      </c>
    </row>
    <row r="203" spans="32:33" x14ac:dyDescent="0.25">
      <c r="AF203" s="2" t="s">
        <v>569</v>
      </c>
      <c r="AG203" s="2" t="s">
        <v>254</v>
      </c>
    </row>
    <row r="204" spans="32:33" x14ac:dyDescent="0.25">
      <c r="AF204" s="2" t="s">
        <v>570</v>
      </c>
      <c r="AG204" s="2" t="s">
        <v>255</v>
      </c>
    </row>
    <row r="205" spans="32:33" x14ac:dyDescent="0.25">
      <c r="AF205" s="2" t="s">
        <v>571</v>
      </c>
      <c r="AG205" s="2" t="s">
        <v>256</v>
      </c>
    </row>
    <row r="206" spans="32:33" x14ac:dyDescent="0.25">
      <c r="AF206" s="2" t="s">
        <v>572</v>
      </c>
      <c r="AG206" s="2" t="s">
        <v>257</v>
      </c>
    </row>
    <row r="207" spans="32:33" x14ac:dyDescent="0.25">
      <c r="AF207" s="2" t="s">
        <v>573</v>
      </c>
      <c r="AG207" s="2" t="s">
        <v>258</v>
      </c>
    </row>
    <row r="208" spans="32:33" x14ac:dyDescent="0.25">
      <c r="AF208" s="2" t="s">
        <v>574</v>
      </c>
      <c r="AG208" s="2" t="s">
        <v>259</v>
      </c>
    </row>
    <row r="209" spans="32:33" x14ac:dyDescent="0.25">
      <c r="AF209" s="2" t="s">
        <v>575</v>
      </c>
      <c r="AG209" s="2" t="s">
        <v>260</v>
      </c>
    </row>
    <row r="210" spans="32:33" x14ac:dyDescent="0.25">
      <c r="AF210" s="2" t="s">
        <v>576</v>
      </c>
      <c r="AG210" s="2" t="s">
        <v>261</v>
      </c>
    </row>
    <row r="211" spans="32:33" x14ac:dyDescent="0.25">
      <c r="AF211" s="2" t="s">
        <v>577</v>
      </c>
      <c r="AG211" s="2" t="s">
        <v>262</v>
      </c>
    </row>
    <row r="212" spans="32:33" x14ac:dyDescent="0.25">
      <c r="AF212" s="2" t="s">
        <v>578</v>
      </c>
      <c r="AG212" s="2" t="s">
        <v>263</v>
      </c>
    </row>
    <row r="213" spans="32:33" x14ac:dyDescent="0.25">
      <c r="AF213" s="2" t="s">
        <v>579</v>
      </c>
      <c r="AG213" s="2" t="s">
        <v>264</v>
      </c>
    </row>
    <row r="214" spans="32:33" x14ac:dyDescent="0.25">
      <c r="AF214" s="2" t="s">
        <v>580</v>
      </c>
      <c r="AG214" s="2" t="s">
        <v>265</v>
      </c>
    </row>
    <row r="215" spans="32:33" x14ac:dyDescent="0.25">
      <c r="AF215" s="2" t="s">
        <v>581</v>
      </c>
      <c r="AG215" s="2" t="s">
        <v>266</v>
      </c>
    </row>
    <row r="216" spans="32:33" x14ac:dyDescent="0.25">
      <c r="AF216" s="2" t="s">
        <v>582</v>
      </c>
      <c r="AG216" s="2" t="s">
        <v>267</v>
      </c>
    </row>
    <row r="217" spans="32:33" x14ac:dyDescent="0.25">
      <c r="AF217" s="2" t="s">
        <v>583</v>
      </c>
      <c r="AG217" s="2" t="s">
        <v>268</v>
      </c>
    </row>
    <row r="218" spans="32:33" x14ac:dyDescent="0.25">
      <c r="AF218" s="2" t="s">
        <v>584</v>
      </c>
      <c r="AG218" s="2" t="s">
        <v>269</v>
      </c>
    </row>
    <row r="219" spans="32:33" x14ac:dyDescent="0.25">
      <c r="AF219" s="2" t="s">
        <v>585</v>
      </c>
      <c r="AG219" s="2" t="s">
        <v>270</v>
      </c>
    </row>
    <row r="220" spans="32:33" x14ac:dyDescent="0.25">
      <c r="AF220" s="2" t="s">
        <v>586</v>
      </c>
      <c r="AG220" s="2" t="s">
        <v>271</v>
      </c>
    </row>
    <row r="221" spans="32:33" x14ac:dyDescent="0.25">
      <c r="AF221" s="2" t="s">
        <v>587</v>
      </c>
      <c r="AG221" s="2" t="s">
        <v>272</v>
      </c>
    </row>
    <row r="222" spans="32:33" x14ac:dyDescent="0.25">
      <c r="AF222" s="2" t="s">
        <v>588</v>
      </c>
      <c r="AG222" s="2" t="s">
        <v>273</v>
      </c>
    </row>
    <row r="223" spans="32:33" x14ac:dyDescent="0.25">
      <c r="AF223" s="2" t="s">
        <v>589</v>
      </c>
      <c r="AG223" s="2" t="s">
        <v>274</v>
      </c>
    </row>
    <row r="224" spans="32:33" x14ac:dyDescent="0.25">
      <c r="AF224" s="2" t="s">
        <v>590</v>
      </c>
      <c r="AG224" s="2" t="s">
        <v>275</v>
      </c>
    </row>
    <row r="225" spans="32:33" x14ac:dyDescent="0.25">
      <c r="AF225" s="2" t="s">
        <v>591</v>
      </c>
      <c r="AG225" s="2" t="s">
        <v>276</v>
      </c>
    </row>
    <row r="226" spans="32:33" x14ac:dyDescent="0.25">
      <c r="AF226" s="2" t="s">
        <v>592</v>
      </c>
      <c r="AG226" s="2" t="s">
        <v>277</v>
      </c>
    </row>
    <row r="227" spans="32:33" x14ac:dyDescent="0.25">
      <c r="AF227" s="2" t="s">
        <v>593</v>
      </c>
      <c r="AG227" s="2" t="s">
        <v>278</v>
      </c>
    </row>
    <row r="228" spans="32:33" x14ac:dyDescent="0.25">
      <c r="AF228" s="2" t="s">
        <v>594</v>
      </c>
      <c r="AG228" s="2" t="s">
        <v>279</v>
      </c>
    </row>
    <row r="229" spans="32:33" x14ac:dyDescent="0.25">
      <c r="AF229" s="2" t="s">
        <v>595</v>
      </c>
      <c r="AG229" s="2" t="s">
        <v>280</v>
      </c>
    </row>
    <row r="230" spans="32:33" x14ac:dyDescent="0.25">
      <c r="AF230" s="2" t="s">
        <v>596</v>
      </c>
      <c r="AG230" s="2" t="s">
        <v>281</v>
      </c>
    </row>
    <row r="231" spans="32:33" x14ac:dyDescent="0.25">
      <c r="AF231" s="2" t="s">
        <v>597</v>
      </c>
      <c r="AG231" s="2" t="s">
        <v>282</v>
      </c>
    </row>
    <row r="232" spans="32:33" x14ac:dyDescent="0.25">
      <c r="AF232" s="2" t="s">
        <v>598</v>
      </c>
      <c r="AG232" s="2" t="s">
        <v>283</v>
      </c>
    </row>
    <row r="233" spans="32:33" x14ac:dyDescent="0.25">
      <c r="AF233" s="2" t="s">
        <v>599</v>
      </c>
      <c r="AG233" s="2" t="s">
        <v>284</v>
      </c>
    </row>
    <row r="234" spans="32:33" x14ac:dyDescent="0.25">
      <c r="AF234" s="2" t="s">
        <v>600</v>
      </c>
      <c r="AG234" s="2" t="s">
        <v>285</v>
      </c>
    </row>
    <row r="235" spans="32:33" x14ac:dyDescent="0.25">
      <c r="AF235" s="2" t="s">
        <v>601</v>
      </c>
      <c r="AG235" s="2" t="s">
        <v>286</v>
      </c>
    </row>
    <row r="236" spans="32:33" x14ac:dyDescent="0.25">
      <c r="AF236" s="2" t="s">
        <v>602</v>
      </c>
      <c r="AG236" s="2" t="s">
        <v>287</v>
      </c>
    </row>
    <row r="237" spans="32:33" x14ac:dyDescent="0.25">
      <c r="AF237" s="2" t="s">
        <v>603</v>
      </c>
      <c r="AG237" s="2" t="s">
        <v>288</v>
      </c>
    </row>
    <row r="238" spans="32:33" x14ac:dyDescent="0.25">
      <c r="AF238" s="2" t="s">
        <v>604</v>
      </c>
      <c r="AG238" s="2" t="s">
        <v>289</v>
      </c>
    </row>
    <row r="239" spans="32:33" x14ac:dyDescent="0.25">
      <c r="AF239" s="2" t="s">
        <v>605</v>
      </c>
      <c r="AG239" s="2" t="s">
        <v>290</v>
      </c>
    </row>
    <row r="240" spans="32:33" x14ac:dyDescent="0.25">
      <c r="AF240" s="2" t="s">
        <v>606</v>
      </c>
      <c r="AG240" s="2" t="s">
        <v>291</v>
      </c>
    </row>
    <row r="241" spans="32:33" x14ac:dyDescent="0.25">
      <c r="AF241" s="2" t="s">
        <v>607</v>
      </c>
      <c r="AG241" s="2" t="s">
        <v>292</v>
      </c>
    </row>
    <row r="242" spans="32:33" x14ac:dyDescent="0.25">
      <c r="AF242" s="2" t="s">
        <v>608</v>
      </c>
      <c r="AG242" s="2" t="s">
        <v>293</v>
      </c>
    </row>
    <row r="243" spans="32:33" x14ac:dyDescent="0.25">
      <c r="AF243" s="2" t="s">
        <v>609</v>
      </c>
      <c r="AG243" s="2" t="s">
        <v>294</v>
      </c>
    </row>
    <row r="244" spans="32:33" x14ac:dyDescent="0.25">
      <c r="AF244" s="2" t="s">
        <v>610</v>
      </c>
      <c r="AG244" s="2" t="s">
        <v>295</v>
      </c>
    </row>
    <row r="245" spans="32:33" x14ac:dyDescent="0.25">
      <c r="AF245" s="2" t="s">
        <v>611</v>
      </c>
      <c r="AG245" s="2" t="s">
        <v>296</v>
      </c>
    </row>
    <row r="246" spans="32:33" x14ac:dyDescent="0.25">
      <c r="AF246" s="2" t="s">
        <v>612</v>
      </c>
      <c r="AG246" s="2" t="s">
        <v>297</v>
      </c>
    </row>
    <row r="247" spans="32:33" x14ac:dyDescent="0.25">
      <c r="AF247" s="2" t="s">
        <v>613</v>
      </c>
      <c r="AG247" s="2" t="s">
        <v>298</v>
      </c>
    </row>
    <row r="248" spans="32:33" x14ac:dyDescent="0.25">
      <c r="AF248" s="2" t="s">
        <v>614</v>
      </c>
      <c r="AG248" s="2" t="s">
        <v>299</v>
      </c>
    </row>
    <row r="249" spans="32:33" x14ac:dyDescent="0.25">
      <c r="AF249" s="2" t="s">
        <v>615</v>
      </c>
      <c r="AG249" s="2" t="s">
        <v>300</v>
      </c>
    </row>
    <row r="250" spans="32:33" x14ac:dyDescent="0.25">
      <c r="AF250" s="2" t="s">
        <v>616</v>
      </c>
      <c r="AG250" s="2" t="s">
        <v>301</v>
      </c>
    </row>
    <row r="251" spans="32:33" x14ac:dyDescent="0.25">
      <c r="AF251" s="2" t="s">
        <v>617</v>
      </c>
      <c r="AG251" s="2" t="s">
        <v>302</v>
      </c>
    </row>
    <row r="252" spans="32:33" x14ac:dyDescent="0.25">
      <c r="AF252" s="2" t="s">
        <v>618</v>
      </c>
      <c r="AG252" s="2" t="s">
        <v>303</v>
      </c>
    </row>
    <row r="253" spans="32:33" x14ac:dyDescent="0.25">
      <c r="AF253" s="2" t="s">
        <v>619</v>
      </c>
      <c r="AG253" s="2" t="s">
        <v>304</v>
      </c>
    </row>
    <row r="254" spans="32:33" x14ac:dyDescent="0.25">
      <c r="AF254" s="2" t="s">
        <v>620</v>
      </c>
      <c r="AG254" s="2" t="s">
        <v>305</v>
      </c>
    </row>
    <row r="255" spans="32:33" x14ac:dyDescent="0.25">
      <c r="AF255" s="2" t="s">
        <v>621</v>
      </c>
      <c r="AG255" s="2" t="s">
        <v>306</v>
      </c>
    </row>
    <row r="256" spans="32:33" x14ac:dyDescent="0.25">
      <c r="AF256" s="2" t="s">
        <v>622</v>
      </c>
      <c r="AG256" s="2" t="s">
        <v>307</v>
      </c>
    </row>
    <row r="257" spans="32:33" x14ac:dyDescent="0.25">
      <c r="AF257" s="2" t="s">
        <v>623</v>
      </c>
      <c r="AG257" s="2" t="s">
        <v>308</v>
      </c>
    </row>
    <row r="258" spans="32:33" x14ac:dyDescent="0.25">
      <c r="AF258" s="2" t="s">
        <v>624</v>
      </c>
      <c r="AG258" s="2" t="s">
        <v>309</v>
      </c>
    </row>
    <row r="259" spans="32:33" x14ac:dyDescent="0.25">
      <c r="AF259" s="2" t="s">
        <v>625</v>
      </c>
      <c r="AG259" s="2" t="s">
        <v>310</v>
      </c>
    </row>
    <row r="260" spans="32:33" x14ac:dyDescent="0.25">
      <c r="AF260" s="2" t="s">
        <v>626</v>
      </c>
      <c r="AG260" s="2" t="s">
        <v>311</v>
      </c>
    </row>
    <row r="261" spans="32:33" x14ac:dyDescent="0.25">
      <c r="AF261" s="2" t="s">
        <v>627</v>
      </c>
      <c r="AG261" s="2" t="s">
        <v>312</v>
      </c>
    </row>
    <row r="262" spans="32:33" x14ac:dyDescent="0.25">
      <c r="AF262" s="2" t="s">
        <v>628</v>
      </c>
      <c r="AG262" s="2" t="s">
        <v>313</v>
      </c>
    </row>
    <row r="263" spans="32:33" x14ac:dyDescent="0.25">
      <c r="AF263" s="2" t="s">
        <v>629</v>
      </c>
      <c r="AG263" s="2" t="s">
        <v>314</v>
      </c>
    </row>
    <row r="264" spans="32:33" x14ac:dyDescent="0.25">
      <c r="AF264" s="2" t="s">
        <v>630</v>
      </c>
      <c r="AG264" s="2" t="s">
        <v>315</v>
      </c>
    </row>
    <row r="265" spans="32:33" x14ac:dyDescent="0.25">
      <c r="AF265" s="2" t="s">
        <v>631</v>
      </c>
      <c r="AG265" s="2" t="s">
        <v>316</v>
      </c>
    </row>
    <row r="266" spans="32:33" x14ac:dyDescent="0.25">
      <c r="AF266" s="2" t="s">
        <v>632</v>
      </c>
      <c r="AG266" s="2" t="s">
        <v>317</v>
      </c>
    </row>
    <row r="267" spans="32:33" x14ac:dyDescent="0.25">
      <c r="AF267" s="2" t="s">
        <v>633</v>
      </c>
      <c r="AG267" s="2" t="s">
        <v>318</v>
      </c>
    </row>
    <row r="268" spans="32:33" x14ac:dyDescent="0.25">
      <c r="AF268" s="2" t="s">
        <v>634</v>
      </c>
      <c r="AG268" s="2" t="s">
        <v>319</v>
      </c>
    </row>
    <row r="269" spans="32:33" x14ac:dyDescent="0.25">
      <c r="AF269" s="2" t="s">
        <v>635</v>
      </c>
      <c r="AG269" s="2" t="s">
        <v>320</v>
      </c>
    </row>
    <row r="270" spans="32:33" x14ac:dyDescent="0.25">
      <c r="AF270" s="2" t="s">
        <v>636</v>
      </c>
      <c r="AG270" s="2" t="s">
        <v>321</v>
      </c>
    </row>
    <row r="271" spans="32:33" x14ac:dyDescent="0.25">
      <c r="AF271" s="2" t="s">
        <v>637</v>
      </c>
      <c r="AG271" s="2" t="s">
        <v>322</v>
      </c>
    </row>
    <row r="272" spans="32:33" x14ac:dyDescent="0.25">
      <c r="AF272" s="2" t="s">
        <v>638</v>
      </c>
      <c r="AG272" s="2" t="s">
        <v>323</v>
      </c>
    </row>
    <row r="273" spans="32:33" x14ac:dyDescent="0.25">
      <c r="AF273" s="2" t="s">
        <v>639</v>
      </c>
      <c r="AG273" s="2" t="s">
        <v>324</v>
      </c>
    </row>
    <row r="274" spans="32:33" x14ac:dyDescent="0.25">
      <c r="AF274" s="2" t="s">
        <v>640</v>
      </c>
      <c r="AG274" s="2" t="s">
        <v>325</v>
      </c>
    </row>
    <row r="275" spans="32:33" x14ac:dyDescent="0.25">
      <c r="AF275" s="2" t="s">
        <v>641</v>
      </c>
      <c r="AG275" s="2" t="s">
        <v>326</v>
      </c>
    </row>
    <row r="276" spans="32:33" x14ac:dyDescent="0.25">
      <c r="AF276" s="2" t="s">
        <v>642</v>
      </c>
      <c r="AG276" s="2" t="s">
        <v>327</v>
      </c>
    </row>
    <row r="277" spans="32:33" x14ac:dyDescent="0.25">
      <c r="AF277" s="2" t="s">
        <v>643</v>
      </c>
      <c r="AG277" s="2" t="s">
        <v>328</v>
      </c>
    </row>
    <row r="278" spans="32:33" x14ac:dyDescent="0.25">
      <c r="AF278" s="2" t="s">
        <v>644</v>
      </c>
      <c r="AG278" s="2" t="s">
        <v>329</v>
      </c>
    </row>
    <row r="279" spans="32:33" x14ac:dyDescent="0.25">
      <c r="AF279" s="2" t="s">
        <v>645</v>
      </c>
      <c r="AG279" s="2" t="s">
        <v>330</v>
      </c>
    </row>
    <row r="280" spans="32:33" x14ac:dyDescent="0.25">
      <c r="AF280" s="2" t="s">
        <v>646</v>
      </c>
      <c r="AG280" s="2" t="s">
        <v>331</v>
      </c>
    </row>
    <row r="281" spans="32:33" x14ac:dyDescent="0.25">
      <c r="AF281" s="2" t="s">
        <v>647</v>
      </c>
      <c r="AG281" s="2" t="s">
        <v>332</v>
      </c>
    </row>
    <row r="282" spans="32:33" x14ac:dyDescent="0.25">
      <c r="AF282" s="2" t="s">
        <v>648</v>
      </c>
      <c r="AG282" s="2" t="s">
        <v>333</v>
      </c>
    </row>
    <row r="283" spans="32:33" x14ac:dyDescent="0.25">
      <c r="AF283" s="2" t="s">
        <v>649</v>
      </c>
      <c r="AG283" s="2" t="s">
        <v>334</v>
      </c>
    </row>
    <row r="284" spans="32:33" x14ac:dyDescent="0.25">
      <c r="AF284" s="2" t="s">
        <v>650</v>
      </c>
      <c r="AG284" s="2" t="s">
        <v>335</v>
      </c>
    </row>
    <row r="285" spans="32:33" x14ac:dyDescent="0.25">
      <c r="AF285" s="2" t="s">
        <v>651</v>
      </c>
      <c r="AG285" s="2" t="s">
        <v>336</v>
      </c>
    </row>
    <row r="286" spans="32:33" x14ac:dyDescent="0.25">
      <c r="AF286" s="2" t="s">
        <v>652</v>
      </c>
      <c r="AG286" s="2" t="s">
        <v>337</v>
      </c>
    </row>
    <row r="287" spans="32:33" x14ac:dyDescent="0.25">
      <c r="AF287" s="2" t="s">
        <v>653</v>
      </c>
      <c r="AG287" s="2" t="s">
        <v>338</v>
      </c>
    </row>
    <row r="288" spans="32:33" x14ac:dyDescent="0.25">
      <c r="AF288" s="2" t="s">
        <v>654</v>
      </c>
      <c r="AG288" s="2" t="s">
        <v>339</v>
      </c>
    </row>
    <row r="289" spans="32:33" x14ac:dyDescent="0.25">
      <c r="AF289" s="2" t="s">
        <v>655</v>
      </c>
      <c r="AG289" s="2" t="s">
        <v>340</v>
      </c>
    </row>
    <row r="290" spans="32:33" x14ac:dyDescent="0.25">
      <c r="AF290" s="2" t="s">
        <v>656</v>
      </c>
      <c r="AG290" s="2" t="s">
        <v>341</v>
      </c>
    </row>
    <row r="291" spans="32:33" x14ac:dyDescent="0.25">
      <c r="AF291" s="2" t="s">
        <v>657</v>
      </c>
      <c r="AG291" s="2" t="s">
        <v>342</v>
      </c>
    </row>
    <row r="292" spans="32:33" x14ac:dyDescent="0.25">
      <c r="AF292" s="2" t="s">
        <v>658</v>
      </c>
      <c r="AG292" s="2" t="s">
        <v>343</v>
      </c>
    </row>
    <row r="293" spans="32:33" x14ac:dyDescent="0.25">
      <c r="AF293" s="2" t="s">
        <v>659</v>
      </c>
      <c r="AG293" s="2" t="s">
        <v>344</v>
      </c>
    </row>
    <row r="294" spans="32:33" x14ac:dyDescent="0.25">
      <c r="AF294" s="2" t="s">
        <v>660</v>
      </c>
      <c r="AG294" s="2" t="s">
        <v>345</v>
      </c>
    </row>
    <row r="295" spans="32:33" x14ac:dyDescent="0.25">
      <c r="AF295" s="2" t="s">
        <v>661</v>
      </c>
      <c r="AG295" s="2" t="s">
        <v>346</v>
      </c>
    </row>
    <row r="296" spans="32:33" x14ac:dyDescent="0.25">
      <c r="AF296" s="2" t="s">
        <v>662</v>
      </c>
      <c r="AG296" s="2" t="s">
        <v>347</v>
      </c>
    </row>
    <row r="297" spans="32:33" x14ac:dyDescent="0.25">
      <c r="AF297" s="2" t="s">
        <v>663</v>
      </c>
      <c r="AG297" s="2" t="s">
        <v>348</v>
      </c>
    </row>
    <row r="298" spans="32:33" x14ac:dyDescent="0.25">
      <c r="AF298" s="2" t="s">
        <v>664</v>
      </c>
      <c r="AG298" s="2" t="s">
        <v>349</v>
      </c>
    </row>
    <row r="299" spans="32:33" x14ac:dyDescent="0.25">
      <c r="AF299" s="2" t="s">
        <v>665</v>
      </c>
      <c r="AG299" s="2" t="s">
        <v>350</v>
      </c>
    </row>
    <row r="300" spans="32:33" x14ac:dyDescent="0.25">
      <c r="AF300" s="2" t="s">
        <v>666</v>
      </c>
      <c r="AG300" s="2" t="s">
        <v>351</v>
      </c>
    </row>
    <row r="301" spans="32:33" x14ac:dyDescent="0.25">
      <c r="AF301" s="2" t="s">
        <v>667</v>
      </c>
      <c r="AG301" s="2" t="s">
        <v>352</v>
      </c>
    </row>
    <row r="302" spans="32:33" x14ac:dyDescent="0.25">
      <c r="AF302" s="2" t="s">
        <v>668</v>
      </c>
      <c r="AG302" s="2" t="s">
        <v>353</v>
      </c>
    </row>
    <row r="303" spans="32:33" x14ac:dyDescent="0.25">
      <c r="AF303" s="2" t="s">
        <v>669</v>
      </c>
      <c r="AG303" s="2" t="s">
        <v>354</v>
      </c>
    </row>
    <row r="304" spans="32:33" x14ac:dyDescent="0.25">
      <c r="AF304" s="2" t="s">
        <v>670</v>
      </c>
      <c r="AG304" s="2" t="s">
        <v>355</v>
      </c>
    </row>
    <row r="305" spans="32:33" x14ac:dyDescent="0.25">
      <c r="AF305" s="2" t="s">
        <v>671</v>
      </c>
      <c r="AG305" s="2" t="s">
        <v>356</v>
      </c>
    </row>
    <row r="306" spans="32:33" x14ac:dyDescent="0.25">
      <c r="AF306" s="2" t="s">
        <v>672</v>
      </c>
      <c r="AG306" s="2" t="s">
        <v>357</v>
      </c>
    </row>
    <row r="307" spans="32:33" x14ac:dyDescent="0.25">
      <c r="AF307" s="2" t="s">
        <v>673</v>
      </c>
      <c r="AG307" s="2" t="s">
        <v>358</v>
      </c>
    </row>
    <row r="308" spans="32:33" x14ac:dyDescent="0.25">
      <c r="AF308" s="2" t="s">
        <v>674</v>
      </c>
      <c r="AG308" s="2" t="s">
        <v>359</v>
      </c>
    </row>
    <row r="309" spans="32:33" x14ac:dyDescent="0.25">
      <c r="AF309" s="2" t="s">
        <v>675</v>
      </c>
      <c r="AG309" s="2" t="s">
        <v>360</v>
      </c>
    </row>
    <row r="310" spans="32:33" x14ac:dyDescent="0.25">
      <c r="AF310" s="2" t="s">
        <v>676</v>
      </c>
      <c r="AG310" s="2" t="s">
        <v>361</v>
      </c>
    </row>
    <row r="311" spans="32:33" x14ac:dyDescent="0.25">
      <c r="AF311" s="2" t="s">
        <v>677</v>
      </c>
      <c r="AG311" s="2" t="s">
        <v>362</v>
      </c>
    </row>
    <row r="312" spans="32:33" x14ac:dyDescent="0.25">
      <c r="AF312" s="2" t="s">
        <v>678</v>
      </c>
      <c r="AG312" s="2" t="s">
        <v>363</v>
      </c>
    </row>
    <row r="313" spans="32:33" x14ac:dyDescent="0.25">
      <c r="AF313" s="2" t="s">
        <v>679</v>
      </c>
      <c r="AG313" s="2" t="s">
        <v>364</v>
      </c>
    </row>
    <row r="314" spans="32:33" x14ac:dyDescent="0.25">
      <c r="AF314" s="2" t="s">
        <v>680</v>
      </c>
      <c r="AG314" s="2" t="s">
        <v>365</v>
      </c>
    </row>
    <row r="315" spans="32:33" x14ac:dyDescent="0.25">
      <c r="AF315" s="2" t="s">
        <v>681</v>
      </c>
      <c r="AG315" s="2" t="s">
        <v>366</v>
      </c>
    </row>
    <row r="316" spans="32:33" x14ac:dyDescent="0.25">
      <c r="AF316" s="2" t="s">
        <v>682</v>
      </c>
      <c r="AG316" s="2" t="s">
        <v>367</v>
      </c>
    </row>
    <row r="317" spans="32:33" x14ac:dyDescent="0.25">
      <c r="AF317" s="2" t="s">
        <v>683</v>
      </c>
      <c r="AG317" s="2" t="s">
        <v>368</v>
      </c>
    </row>
    <row r="318" spans="32:33" x14ac:dyDescent="0.25">
      <c r="AF318" s="2" t="s">
        <v>684</v>
      </c>
      <c r="AG318" s="2" t="s">
        <v>369</v>
      </c>
    </row>
    <row r="319" spans="32:33" x14ac:dyDescent="0.25">
      <c r="AF319" s="5" t="s">
        <v>710</v>
      </c>
      <c r="AG319" s="2" t="s">
        <v>711</v>
      </c>
    </row>
    <row r="320" spans="32:33" x14ac:dyDescent="0.25">
      <c r="AF320" s="5" t="s">
        <v>712</v>
      </c>
      <c r="AG320" s="2" t="s">
        <v>713</v>
      </c>
    </row>
    <row r="321" spans="32:33" x14ac:dyDescent="0.25">
      <c r="AF321" s="5" t="s">
        <v>716</v>
      </c>
      <c r="AG321" s="28" t="s">
        <v>717</v>
      </c>
    </row>
    <row r="322" spans="32:33" x14ac:dyDescent="0.25">
      <c r="AF322" s="2"/>
      <c r="AG322" s="2"/>
    </row>
    <row r="323" spans="32:33" x14ac:dyDescent="0.25">
      <c r="AF323" s="2"/>
      <c r="AG323" s="2"/>
    </row>
    <row r="324" spans="32:33" x14ac:dyDescent="0.25">
      <c r="AF324" s="2"/>
      <c r="AG324" s="2"/>
    </row>
    <row r="325" spans="32:33" x14ac:dyDescent="0.25">
      <c r="AF325" s="2"/>
      <c r="AG325" s="2"/>
    </row>
    <row r="326" spans="32:33" x14ac:dyDescent="0.25">
      <c r="AF326" s="2"/>
      <c r="AG326" s="2"/>
    </row>
    <row r="327" spans="32:33" x14ac:dyDescent="0.25">
      <c r="AF327" s="2"/>
      <c r="AG327" s="2"/>
    </row>
    <row r="328" spans="32:33" x14ac:dyDescent="0.25">
      <c r="AF328" s="2"/>
      <c r="AG328" s="2"/>
    </row>
    <row r="329" spans="32:33" x14ac:dyDescent="0.25">
      <c r="AF329" s="2"/>
      <c r="AG329" s="2"/>
    </row>
    <row r="330" spans="32:33" x14ac:dyDescent="0.25">
      <c r="AF330" s="2"/>
      <c r="AG330" s="2"/>
    </row>
    <row r="331" spans="32:33" x14ac:dyDescent="0.25">
      <c r="AF331" s="2"/>
      <c r="AG331" s="2"/>
    </row>
    <row r="332" spans="32:33" x14ac:dyDescent="0.25">
      <c r="AF332" s="2"/>
      <c r="AG332" s="2"/>
    </row>
    <row r="333" spans="32:33" x14ac:dyDescent="0.25">
      <c r="AF333" s="2"/>
      <c r="AG333" s="2"/>
    </row>
    <row r="334" spans="32:33" x14ac:dyDescent="0.25">
      <c r="AF334" s="2"/>
      <c r="AG334" s="2"/>
    </row>
    <row r="335" spans="32:33" x14ac:dyDescent="0.25">
      <c r="AF335" s="2"/>
      <c r="AG335" s="2"/>
    </row>
    <row r="336" spans="32:33" x14ac:dyDescent="0.25">
      <c r="AF336" s="2"/>
      <c r="AG336" s="2"/>
    </row>
    <row r="337" spans="32:33" x14ac:dyDescent="0.25">
      <c r="AF337" s="2"/>
      <c r="AG337" s="2"/>
    </row>
    <row r="338" spans="32:33" x14ac:dyDescent="0.25">
      <c r="AF338" s="2"/>
      <c r="AG338" s="2"/>
    </row>
    <row r="339" spans="32:33" x14ac:dyDescent="0.25">
      <c r="AF339" s="2"/>
      <c r="AG339" s="2"/>
    </row>
    <row r="340" spans="32:33" x14ac:dyDescent="0.25">
      <c r="AF340" s="2"/>
      <c r="AG340" s="2"/>
    </row>
    <row r="341" spans="32:33" x14ac:dyDescent="0.25">
      <c r="AF341" s="2"/>
      <c r="AG341" s="2"/>
    </row>
    <row r="342" spans="32:33" x14ac:dyDescent="0.25">
      <c r="AF342" s="2"/>
      <c r="AG342" s="2"/>
    </row>
    <row r="343" spans="32:33" x14ac:dyDescent="0.25">
      <c r="AF343" s="2"/>
      <c r="AG343" s="2"/>
    </row>
    <row r="344" spans="32:33" x14ac:dyDescent="0.25">
      <c r="AF344" s="2"/>
      <c r="AG344" s="2"/>
    </row>
    <row r="345" spans="32:33" x14ac:dyDescent="0.25">
      <c r="AF345" s="2"/>
      <c r="AG345" s="2"/>
    </row>
    <row r="346" spans="32:33" x14ac:dyDescent="0.25">
      <c r="AF346" s="2"/>
      <c r="AG346" s="2"/>
    </row>
    <row r="347" spans="32:33" x14ac:dyDescent="0.25">
      <c r="AF347" s="2"/>
      <c r="AG347" s="2"/>
    </row>
    <row r="348" spans="32:33" x14ac:dyDescent="0.25">
      <c r="AF348" s="2"/>
      <c r="AG348" s="2"/>
    </row>
    <row r="349" spans="32:33" x14ac:dyDescent="0.25">
      <c r="AF349" s="2"/>
      <c r="AG349" s="2"/>
    </row>
    <row r="350" spans="32:33" x14ac:dyDescent="0.25">
      <c r="AF350" s="2"/>
      <c r="AG350" s="2"/>
    </row>
    <row r="351" spans="32:33" x14ac:dyDescent="0.25">
      <c r="AF351" s="2"/>
      <c r="AG351" s="2"/>
    </row>
    <row r="352" spans="32:33" x14ac:dyDescent="0.25">
      <c r="AF352" s="2"/>
      <c r="AG352" s="2"/>
    </row>
    <row r="353" spans="32:33" x14ac:dyDescent="0.25">
      <c r="AF353" s="2"/>
      <c r="AG353" s="2"/>
    </row>
  </sheetData>
  <sheetProtection algorithmName="SHA-512" hashValue="lYfu+ku0sroYdTu5uGbtVjaSo9TaBEvAB88ltFIeFegfnzs8oUU6iQ8Xn+563awBPDiL/c5J9IbOy9mCiHPwng==" saltValue="f/OedgfcMbcbPCdF9BrX4w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EstadoDeudaPublica</vt:lpstr>
      <vt:lpstr>Data</vt:lpstr>
      <vt:lpstr>EstadoDeudaPublica!Área_de_impresión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2023-02-09T21:56:07Z</dcterms:modified>
</cp:coreProperties>
</file>