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1.Noviembre\Cuadros\"/>
    </mc:Choice>
  </mc:AlternateContent>
  <bookViews>
    <workbookView xWindow="0" yWindow="0" windowWidth="28800" windowHeight="12000" tabRatio="835" activeTab="8"/>
  </bookViews>
  <sheets>
    <sheet name="Impuesto IBI" sheetId="9" r:id="rId1"/>
    <sheet name="Impuestos s Bienes y servicios" sheetId="1" r:id="rId2"/>
    <sheet name="Venta Bienes y Servicios" sheetId="2" r:id="rId3"/>
    <sheet name="Derechos Administrativos" sheetId="3" r:id="rId4"/>
    <sheet name="Renta Inversiones" sheetId="4" r:id="rId5"/>
    <sheet name="Alquileres" sheetId="5" r:id="rId6"/>
    <sheet name="Transf Corrientes" sheetId="6" r:id="rId7"/>
    <sheet name="Transf Capital" sheetId="7" r:id="rId8"/>
    <sheet name="Otros Ingresos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5" i="6" l="1"/>
  <c r="L3" i="2"/>
  <c r="E6" i="1"/>
  <c r="E11" i="1"/>
  <c r="E18" i="1"/>
  <c r="E5" i="3"/>
  <c r="D5" i="3"/>
  <c r="K6" i="2"/>
  <c r="L6" i="2"/>
  <c r="K3" i="2"/>
  <c r="D6" i="1"/>
  <c r="D5" i="6" l="1"/>
  <c r="D10" i="4"/>
  <c r="E10" i="4"/>
  <c r="L8" i="2"/>
  <c r="K8" i="2"/>
  <c r="D21" i="1"/>
  <c r="D18" i="1"/>
  <c r="D17" i="4" l="1"/>
  <c r="E17" i="4"/>
  <c r="D4" i="9"/>
  <c r="M7" i="2" l="1"/>
  <c r="M5" i="2"/>
  <c r="M4" i="2"/>
  <c r="M8" i="2" l="1"/>
  <c r="N8" i="2" s="1"/>
  <c r="N4" i="2" l="1"/>
  <c r="N5" i="2"/>
  <c r="N7" i="2"/>
  <c r="F14" i="1"/>
  <c r="G14" i="1" s="1"/>
  <c r="C4" i="9"/>
  <c r="E3" i="9"/>
  <c r="E4" i="9" s="1"/>
  <c r="F4" i="9" s="1"/>
  <c r="F4" i="6"/>
  <c r="G4" i="6" s="1"/>
  <c r="F5" i="6" l="1"/>
  <c r="G5" i="6" s="1"/>
  <c r="F3" i="9"/>
  <c r="E21" i="1"/>
  <c r="F3" i="8"/>
  <c r="G3" i="8" s="1"/>
  <c r="F3" i="7"/>
  <c r="G3" i="7" s="1"/>
  <c r="F3" i="6"/>
  <c r="G3" i="6" s="1"/>
  <c r="F3" i="5"/>
  <c r="G3" i="5" s="1"/>
  <c r="F5" i="4" l="1"/>
  <c r="G5" i="4" s="1"/>
  <c r="F4" i="4"/>
  <c r="G4" i="4" s="1"/>
  <c r="F3" i="3"/>
  <c r="G3" i="3" s="1"/>
  <c r="F4" i="3"/>
  <c r="F5" i="3" l="1"/>
  <c r="G5" i="3" s="1"/>
  <c r="G4" i="3"/>
  <c r="E7" i="2"/>
  <c r="F7" i="2" s="1"/>
  <c r="E5" i="2"/>
  <c r="F5" i="2" s="1"/>
  <c r="E4" i="2"/>
  <c r="F4" i="2" s="1"/>
  <c r="F21" i="1"/>
  <c r="G21" i="1" s="1"/>
  <c r="F20" i="1"/>
  <c r="G20" i="1" s="1"/>
  <c r="F17" i="1"/>
  <c r="G17" i="1" s="1"/>
  <c r="F16" i="1"/>
  <c r="G16" i="1" s="1"/>
  <c r="F15" i="1"/>
  <c r="F13" i="1"/>
  <c r="G13" i="1" s="1"/>
  <c r="F5" i="1"/>
  <c r="G5" i="1" s="1"/>
  <c r="F4" i="1"/>
  <c r="G4" i="1" s="1"/>
  <c r="G15" i="1" l="1"/>
  <c r="F18" i="1"/>
  <c r="G18" i="1" l="1"/>
  <c r="F9" i="4"/>
  <c r="D18" i="4" l="1"/>
  <c r="E22" i="1"/>
  <c r="F10" i="1" l="1"/>
  <c r="G10" i="1" s="1"/>
  <c r="D11" i="1"/>
  <c r="D22" i="1" s="1"/>
  <c r="F11" i="1" l="1"/>
  <c r="F22" i="1" s="1"/>
  <c r="G22" i="1" s="1"/>
  <c r="C18" i="4"/>
  <c r="F8" i="4"/>
  <c r="G11" i="1" l="1"/>
  <c r="F7" i="4"/>
  <c r="G7" i="4" s="1"/>
  <c r="F3" i="1"/>
  <c r="E18" i="4"/>
  <c r="F10" i="4" l="1"/>
  <c r="G10" i="4" s="1"/>
  <c r="G3" i="1"/>
  <c r="F6" i="1"/>
  <c r="G6" i="1" s="1"/>
</calcChain>
</file>

<file path=xl/sharedStrings.xml><?xml version="1.0" encoding="utf-8"?>
<sst xmlns="http://schemas.openxmlformats.org/spreadsheetml/2006/main" count="182" uniqueCount="80">
  <si>
    <t>Cuenta</t>
  </si>
  <si>
    <t>Descripción</t>
  </si>
  <si>
    <t>Periodo Actual</t>
  </si>
  <si>
    <t>Periodo Anterior</t>
  </si>
  <si>
    <t>Diferencia Absoluta</t>
  </si>
  <si>
    <t>Diferencia %</t>
  </si>
  <si>
    <t>4.1.3.01</t>
  </si>
  <si>
    <t>Impuestos generales y selectivos sobre ventas y consumo</t>
  </si>
  <si>
    <t>4.1.3.02</t>
  </si>
  <si>
    <t>Impuestos específicos sobre la producción y consumo de bienes y servicios</t>
  </si>
  <si>
    <t>4.1.3.99</t>
  </si>
  <si>
    <t>Otros impuestos sobre bienes y servicios</t>
  </si>
  <si>
    <t>TOTALES</t>
  </si>
  <si>
    <t xml:space="preserve"> </t>
  </si>
  <si>
    <t>Impuesto general sobre las ventas de bienes y servicios internos</t>
  </si>
  <si>
    <t>SUBTOTAL</t>
  </si>
  <si>
    <t>Impuestos específicos sobre la explotación de recursos naturales y minerales</t>
  </si>
  <si>
    <t>Impuestos específicos sobre la construcción</t>
  </si>
  <si>
    <t>Impuestos específicos a los servicios de diversión y esparcimiento</t>
  </si>
  <si>
    <t>Otros impuestos específicos sobre la producción y consumo de servicios</t>
  </si>
  <si>
    <t>Multas por licencias profesionales, comerciales y otros permisos</t>
  </si>
  <si>
    <t xml:space="preserve">TOTALES </t>
  </si>
  <si>
    <t>Servicios de cementerio</t>
  </si>
  <si>
    <t>Servicios comunitarios</t>
  </si>
  <si>
    <t>Servicios de saneamiento ambiental</t>
  </si>
  <si>
    <t>Otras ventas de servicios</t>
  </si>
  <si>
    <t>Otras ventas de servicios varios</t>
  </si>
  <si>
    <t>4.4.1.02.99.</t>
  </si>
  <si>
    <t>4.4.1.02.99.99.</t>
  </si>
  <si>
    <t>4.4.1.02.04.</t>
  </si>
  <si>
    <t>4.4.1.02.04.03.</t>
  </si>
  <si>
    <t>4.4.1.02.04.04.</t>
  </si>
  <si>
    <t>4.4.2.01.</t>
  </si>
  <si>
    <t>Derechos administrativos a los servicios de transporte</t>
  </si>
  <si>
    <t>Otros derechos administrativos varios</t>
  </si>
  <si>
    <t>4.4.2.99.</t>
  </si>
  <si>
    <t>CUENTA</t>
  </si>
  <si>
    <t>NOMBRE CUENTA</t>
  </si>
  <si>
    <t>4.5.1.98.</t>
  </si>
  <si>
    <t>Resultados positivos de otras inversiones</t>
  </si>
  <si>
    <t>Intereses por inversiones varias en el sector público interno</t>
  </si>
  <si>
    <t>4.5.1.01.</t>
  </si>
  <si>
    <t>Intereses por equivalentes de efectivo</t>
  </si>
  <si>
    <t>4.5.1.01.02.02.0.21101</t>
  </si>
  <si>
    <t>BANCO DE COSTA RICA (BCR)</t>
  </si>
  <si>
    <t>4.5.1.01.02.02.0.21103</t>
  </si>
  <si>
    <t>BANCO NACIONAL DE COSTA RICA (BNCR)</t>
  </si>
  <si>
    <t>4.5.1.98.99.02.0.99999</t>
  </si>
  <si>
    <t>Alquileres (Edificios)</t>
  </si>
  <si>
    <t>4.5.2.01.</t>
  </si>
  <si>
    <t>CODIGO INSTITUCIONAL</t>
  </si>
  <si>
    <t>NOMBRE ENTIDAD</t>
  </si>
  <si>
    <t>Aporte IFAM Licores Nacionales y Ext </t>
  </si>
  <si>
    <t>Ministerio de Hacienda  </t>
  </si>
  <si>
    <t>Ingresos y resultados positivos varios</t>
  </si>
  <si>
    <t>Consejo Nacional de la Política Pública de la Persona Joven (CPJ)</t>
  </si>
  <si>
    <t>Totales</t>
  </si>
  <si>
    <t>4.1.2.01.</t>
  </si>
  <si>
    <t>Impuesto sobre la propiedad de bienes inmuebles</t>
  </si>
  <si>
    <t>4.1.3.01.01.</t>
  </si>
  <si>
    <t>4.1.3.02.01.05.</t>
  </si>
  <si>
    <t>4.1.3.02.01.02.</t>
  </si>
  <si>
    <t>4.1.3.02.02.03.</t>
  </si>
  <si>
    <t>4.1.3.02.02.99.</t>
  </si>
  <si>
    <t>4.1.3.02.</t>
  </si>
  <si>
    <t>4.1.3.99.</t>
  </si>
  <si>
    <t>4.1.3.99.01.02.</t>
  </si>
  <si>
    <t>4.1.3.02.01.04.</t>
  </si>
  <si>
    <t>Impuestos específicos sobre bienes manufacturados</t>
  </si>
  <si>
    <t>4.9.9.99.99</t>
  </si>
  <si>
    <t>Saldo Actual</t>
  </si>
  <si>
    <t>Servicios con contraprestación</t>
  </si>
  <si>
    <t>27454-0</t>
  </si>
  <si>
    <t>listo</t>
  </si>
  <si>
    <t>LISTO</t>
  </si>
  <si>
    <t>Favor anotar siempre los montos aca</t>
  </si>
  <si>
    <t>MONTO</t>
  </si>
  <si>
    <t>Alquileres</t>
  </si>
  <si>
    <t>4.5.2.01.02.</t>
  </si>
  <si>
    <t>Alquileres de edificios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</si>
</sst>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₡&quot;#,##0.00;[Red]\-&quot;₡&quot;#,##0.00"/>
    <numFmt numFmtId="43" formatCode="_-* #,##0.00_-;\-* #,##0.00_-;_-* &quot;-&quot;??_-;_-@_-"/>
    <numFmt numFmtId="164" formatCode="&quot;₡&quot;#,##0.00"/>
    <numFmt numFmtId="165" formatCode="[$-140A]General"/>
    <numFmt numFmtId="166" formatCode="_-[$₡-140A]* #,##0.00_-;\-[$₡-140A]* #,##0.00_-;_-[$₡-140A]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rgb="FFFFFFFF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b/>
      <sz val="10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8"/>
      <color rgb="FFFFFFFF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ACB9CA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5" fontId="12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justify" vertical="center"/>
    </xf>
    <xf numFmtId="164" fontId="5" fillId="0" borderId="2" xfId="0" applyNumberFormat="1" applyFont="1" applyBorder="1" applyAlignment="1">
      <alignment horizontal="right" vertical="center"/>
    </xf>
    <xf numFmtId="10" fontId="4" fillId="0" borderId="2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10" fontId="4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justify" vertical="center"/>
    </xf>
    <xf numFmtId="4" fontId="5" fillId="0" borderId="4" xfId="0" applyNumberFormat="1" applyFont="1" applyBorder="1" applyAlignment="1">
      <alignment horizontal="right" vertical="center"/>
    </xf>
    <xf numFmtId="10" fontId="4" fillId="0" borderId="4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10" fontId="7" fillId="0" borderId="1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justify" vertical="center" wrapText="1"/>
    </xf>
    <xf numFmtId="4" fontId="8" fillId="3" borderId="2" xfId="0" applyNumberFormat="1" applyFont="1" applyFill="1" applyBorder="1"/>
    <xf numFmtId="10" fontId="8" fillId="0" borderId="2" xfId="1" applyNumberFormat="1" applyFont="1" applyBorder="1"/>
    <xf numFmtId="0" fontId="8" fillId="0" borderId="4" xfId="0" applyFont="1" applyBorder="1"/>
    <xf numFmtId="4" fontId="8" fillId="3" borderId="4" xfId="0" applyNumberFormat="1" applyFont="1" applyFill="1" applyBorder="1"/>
    <xf numFmtId="10" fontId="8" fillId="0" borderId="4" xfId="1" applyNumberFormat="1" applyFont="1" applyBorder="1"/>
    <xf numFmtId="0" fontId="9" fillId="0" borderId="4" xfId="0" applyFont="1" applyBorder="1" applyAlignment="1">
      <alignment horizontal="center"/>
    </xf>
    <xf numFmtId="4" fontId="9" fillId="3" borderId="4" xfId="0" applyNumberFormat="1" applyFont="1" applyFill="1" applyBorder="1"/>
    <xf numFmtId="10" fontId="9" fillId="0" borderId="4" xfId="1" applyNumberFormat="1" applyFont="1" applyBorder="1"/>
    <xf numFmtId="0" fontId="7" fillId="0" borderId="3" xfId="0" applyFont="1" applyBorder="1" applyAlignment="1">
      <alignment horizontal="justify" vertical="center" wrapText="1"/>
    </xf>
    <xf numFmtId="4" fontId="8" fillId="3" borderId="3" xfId="0" applyNumberFormat="1" applyFont="1" applyFill="1" applyBorder="1"/>
    <xf numFmtId="10" fontId="8" fillId="0" borderId="3" xfId="1" applyNumberFormat="1" applyFont="1" applyBorder="1"/>
    <xf numFmtId="0" fontId="8" fillId="0" borderId="3" xfId="0" applyFont="1" applyBorder="1" applyAlignment="1">
      <alignment wrapText="1"/>
    </xf>
    <xf numFmtId="4" fontId="9" fillId="3" borderId="1" xfId="0" applyNumberFormat="1" applyFont="1" applyFill="1" applyBorder="1"/>
    <xf numFmtId="10" fontId="9" fillId="0" borderId="1" xfId="1" applyNumberFormat="1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3" borderId="4" xfId="0" applyNumberFormat="1" applyFont="1" applyFill="1" applyBorder="1"/>
    <xf numFmtId="0" fontId="10" fillId="0" borderId="0" xfId="0" applyFont="1"/>
    <xf numFmtId="4" fontId="10" fillId="3" borderId="3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0" borderId="2" xfId="0" applyFont="1" applyBorder="1"/>
    <xf numFmtId="0" fontId="13" fillId="2" borderId="2" xfId="0" applyFont="1" applyFill="1" applyBorder="1" applyAlignment="1">
      <alignment horizontal="center" vertical="center" wrapText="1"/>
    </xf>
    <xf numFmtId="4" fontId="8" fillId="3" borderId="10" xfId="0" applyNumberFormat="1" applyFont="1" applyFill="1" applyBorder="1"/>
    <xf numFmtId="0" fontId="8" fillId="0" borderId="2" xfId="0" applyFont="1" applyBorder="1"/>
    <xf numFmtId="0" fontId="8" fillId="3" borderId="3" xfId="0" applyFont="1" applyFill="1" applyBorder="1"/>
    <xf numFmtId="0" fontId="8" fillId="0" borderId="3" xfId="0" applyFont="1" applyBorder="1"/>
    <xf numFmtId="4" fontId="8" fillId="0" borderId="3" xfId="0" applyNumberFormat="1" applyFont="1" applyBorder="1"/>
    <xf numFmtId="0" fontId="9" fillId="0" borderId="3" xfId="0" applyFont="1" applyBorder="1"/>
    <xf numFmtId="0" fontId="8" fillId="3" borderId="4" xfId="0" applyFont="1" applyFill="1" applyBorder="1"/>
    <xf numFmtId="0" fontId="15" fillId="0" borderId="1" xfId="0" applyFont="1" applyBorder="1"/>
    <xf numFmtId="164" fontId="8" fillId="3" borderId="7" xfId="0" applyNumberFormat="1" applyFont="1" applyFill="1" applyBorder="1"/>
    <xf numFmtId="10" fontId="8" fillId="0" borderId="3" xfId="1" applyNumberFormat="1" applyFont="1" applyBorder="1" applyAlignment="1">
      <alignment horizontal="center"/>
    </xf>
    <xf numFmtId="10" fontId="8" fillId="0" borderId="4" xfId="1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/>
    <xf numFmtId="166" fontId="4" fillId="0" borderId="2" xfId="0" applyNumberFormat="1" applyFont="1" applyBorder="1" applyAlignment="1">
      <alignment vertical="center"/>
    </xf>
    <xf numFmtId="166" fontId="10" fillId="3" borderId="2" xfId="0" applyNumberFormat="1" applyFont="1" applyFill="1" applyBorder="1"/>
    <xf numFmtId="0" fontId="17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right" vertical="center"/>
    </xf>
    <xf numFmtId="10" fontId="6" fillId="0" borderId="6" xfId="0" applyNumberFormat="1" applyFont="1" applyBorder="1" applyAlignment="1">
      <alignment horizontal="center" vertical="center"/>
    </xf>
    <xf numFmtId="0" fontId="2" fillId="0" borderId="0" xfId="0" applyFont="1"/>
    <xf numFmtId="1" fontId="10" fillId="0" borderId="12" xfId="0" applyNumberFormat="1" applyFont="1" applyBorder="1"/>
    <xf numFmtId="0" fontId="10" fillId="0" borderId="13" xfId="0" applyFont="1" applyBorder="1"/>
    <xf numFmtId="166" fontId="10" fillId="3" borderId="13" xfId="0" applyNumberFormat="1" applyFont="1" applyFill="1" applyBorder="1"/>
    <xf numFmtId="166" fontId="10" fillId="0" borderId="13" xfId="0" applyNumberFormat="1" applyFont="1" applyBorder="1"/>
    <xf numFmtId="10" fontId="10" fillId="0" borderId="14" xfId="1" applyNumberFormat="1" applyFont="1" applyBorder="1"/>
    <xf numFmtId="8" fontId="6" fillId="0" borderId="8" xfId="0" applyNumberFormat="1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8" fillId="3" borderId="4" xfId="0" applyNumberFormat="1" applyFont="1" applyFill="1" applyBorder="1"/>
    <xf numFmtId="0" fontId="8" fillId="0" borderId="4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right" vertical="top"/>
    </xf>
    <xf numFmtId="10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justify" vertical="top"/>
    </xf>
    <xf numFmtId="4" fontId="0" fillId="0" borderId="15" xfId="0" applyNumberFormat="1" applyBorder="1"/>
    <xf numFmtId="4" fontId="0" fillId="7" borderId="15" xfId="0" applyNumberFormat="1" applyFill="1" applyBorder="1"/>
    <xf numFmtId="1" fontId="10" fillId="0" borderId="1" xfId="0" applyNumberFormat="1" applyFont="1" applyBorder="1"/>
    <xf numFmtId="0" fontId="10" fillId="0" borderId="6" xfId="0" applyFont="1" applyBorder="1"/>
    <xf numFmtId="0" fontId="8" fillId="0" borderId="18" xfId="0" applyFont="1" applyBorder="1"/>
    <xf numFmtId="164" fontId="8" fillId="3" borderId="18" xfId="0" applyNumberFormat="1" applyFont="1" applyFill="1" applyBorder="1"/>
    <xf numFmtId="0" fontId="8" fillId="0" borderId="19" xfId="0" applyFont="1" applyBorder="1"/>
    <xf numFmtId="10" fontId="8" fillId="0" borderId="20" xfId="1" applyNumberFormat="1" applyFont="1" applyBorder="1"/>
    <xf numFmtId="10" fontId="8" fillId="0" borderId="21" xfId="1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9" fillId="3" borderId="22" xfId="0" applyFont="1" applyFill="1" applyBorder="1"/>
    <xf numFmtId="0" fontId="8" fillId="3" borderId="23" xfId="0" applyFont="1" applyFill="1" applyBorder="1"/>
    <xf numFmtId="0" fontId="9" fillId="3" borderId="23" xfId="0" applyFont="1" applyFill="1" applyBorder="1"/>
    <xf numFmtId="0" fontId="9" fillId="0" borderId="22" xfId="0" applyFont="1" applyBorder="1"/>
    <xf numFmtId="0" fontId="8" fillId="0" borderId="23" xfId="0" applyFont="1" applyBorder="1"/>
    <xf numFmtId="0" fontId="9" fillId="0" borderId="23" xfId="0" applyFont="1" applyBorder="1"/>
    <xf numFmtId="0" fontId="8" fillId="0" borderId="24" xfId="0" applyFont="1" applyBorder="1"/>
    <xf numFmtId="164" fontId="8" fillId="3" borderId="23" xfId="0" applyNumberFormat="1" applyFont="1" applyFill="1" applyBorder="1"/>
    <xf numFmtId="0" fontId="18" fillId="0" borderId="0" xfId="0" applyFont="1"/>
    <xf numFmtId="4" fontId="19" fillId="0" borderId="0" xfId="0" applyNumberFormat="1" applyFont="1"/>
    <xf numFmtId="0" fontId="13" fillId="6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7" xfId="0" applyFont="1" applyBorder="1"/>
    <xf numFmtId="0" fontId="15" fillId="0" borderId="16" xfId="0" applyFont="1" applyBorder="1"/>
    <xf numFmtId="4" fontId="0" fillId="0" borderId="0" xfId="0" applyNumberFormat="1"/>
    <xf numFmtId="0" fontId="7" fillId="3" borderId="2" xfId="0" applyFont="1" applyFill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" fontId="8" fillId="0" borderId="3" xfId="0" applyNumberFormat="1" applyFont="1" applyBorder="1"/>
    <xf numFmtId="164" fontId="8" fillId="3" borderId="3" xfId="0" applyNumberFormat="1" applyFont="1" applyFill="1" applyBorder="1"/>
    <xf numFmtId="1" fontId="9" fillId="0" borderId="3" xfId="0" applyNumberFormat="1" applyFont="1" applyBorder="1"/>
    <xf numFmtId="0" fontId="15" fillId="0" borderId="4" xfId="0" applyFont="1" applyBorder="1"/>
    <xf numFmtId="166" fontId="7" fillId="4" borderId="4" xfId="0" applyNumberFormat="1" applyFont="1" applyFill="1" applyBorder="1" applyAlignment="1">
      <alignment horizontal="right" vertical="center"/>
    </xf>
    <xf numFmtId="10" fontId="7" fillId="0" borderId="8" xfId="0" applyNumberFormat="1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 wrapText="1"/>
    </xf>
    <xf numFmtId="164" fontId="8" fillId="0" borderId="4" xfId="0" applyNumberFormat="1" applyFont="1" applyBorder="1"/>
    <xf numFmtId="10" fontId="8" fillId="0" borderId="8" xfId="1" applyNumberFormat="1" applyFont="1" applyBorder="1"/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center" wrapText="1"/>
    </xf>
    <xf numFmtId="8" fontId="7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/>
    <xf numFmtId="10" fontId="9" fillId="0" borderId="8" xfId="1" applyNumberFormat="1" applyFont="1" applyBorder="1"/>
    <xf numFmtId="0" fontId="9" fillId="3" borderId="4" xfId="0" applyFont="1" applyFill="1" applyBorder="1"/>
    <xf numFmtId="10" fontId="9" fillId="0" borderId="4" xfId="1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10" fontId="5" fillId="0" borderId="25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justify" vertical="center" wrapText="1"/>
    </xf>
    <xf numFmtId="8" fontId="5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/>
    <xf numFmtId="10" fontId="8" fillId="0" borderId="6" xfId="1" applyNumberFormat="1" applyFont="1" applyBorder="1"/>
    <xf numFmtId="43" fontId="0" fillId="0" borderId="0" xfId="11" applyFont="1"/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4" fontId="5" fillId="0" borderId="15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wrapText="1"/>
    </xf>
    <xf numFmtId="0" fontId="21" fillId="0" borderId="2" xfId="0" applyFont="1" applyBorder="1"/>
    <xf numFmtId="164" fontId="20" fillId="3" borderId="4" xfId="0" applyNumberFormat="1" applyFont="1" applyFill="1" applyBorder="1"/>
    <xf numFmtId="4" fontId="22" fillId="3" borderId="4" xfId="0" applyNumberFormat="1" applyFont="1" applyFill="1" applyBorder="1"/>
    <xf numFmtId="4" fontId="20" fillId="3" borderId="3" xfId="0" applyNumberFormat="1" applyFont="1" applyFill="1" applyBorder="1"/>
    <xf numFmtId="4" fontId="22" fillId="3" borderId="1" xfId="0" applyNumberFormat="1" applyFont="1" applyFill="1" applyBorder="1"/>
    <xf numFmtId="164" fontId="20" fillId="0" borderId="2" xfId="0" applyNumberFormat="1" applyFont="1" applyBorder="1" applyAlignment="1">
      <alignment horizontal="right" vertical="top"/>
    </xf>
    <xf numFmtId="166" fontId="20" fillId="3" borderId="2" xfId="0" applyNumberFormat="1" applyFont="1" applyFill="1" applyBorder="1"/>
    <xf numFmtId="164" fontId="20" fillId="3" borderId="3" xfId="0" applyNumberFormat="1" applyFont="1" applyFill="1" applyBorder="1"/>
    <xf numFmtId="166" fontId="20" fillId="0" borderId="3" xfId="0" applyNumberFormat="1" applyFont="1" applyBorder="1" applyAlignment="1">
      <alignment vertical="center"/>
    </xf>
    <xf numFmtId="166" fontId="23" fillId="3" borderId="13" xfId="0" applyNumberFormat="1" applyFont="1" applyFill="1" applyBorder="1"/>
    <xf numFmtId="164" fontId="9" fillId="3" borderId="23" xfId="0" applyNumberFormat="1" applyFont="1" applyFill="1" applyBorder="1"/>
    <xf numFmtId="8" fontId="20" fillId="0" borderId="1" xfId="0" applyNumberFormat="1" applyFont="1" applyBorder="1" applyAlignment="1">
      <alignment horizontal="right" vertical="center"/>
    </xf>
    <xf numFmtId="8" fontId="24" fillId="0" borderId="8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/>
    <xf numFmtId="164" fontId="5" fillId="0" borderId="7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0" fontId="14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164" fontId="8" fillId="8" borderId="3" xfId="0" applyNumberFormat="1" applyFont="1" applyFill="1" applyBorder="1"/>
    <xf numFmtId="164" fontId="20" fillId="8" borderId="3" xfId="0" applyNumberFormat="1" applyFont="1" applyFill="1" applyBorder="1"/>
    <xf numFmtId="4" fontId="20" fillId="8" borderId="4" xfId="0" applyNumberFormat="1" applyFont="1" applyFill="1" applyBorder="1"/>
    <xf numFmtId="0" fontId="28" fillId="9" borderId="1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9" fillId="10" borderId="4" xfId="0" applyFont="1" applyFill="1" applyBorder="1" applyAlignment="1">
      <alignment vertical="center"/>
    </xf>
    <xf numFmtId="0" fontId="29" fillId="10" borderId="17" xfId="0" applyFont="1" applyFill="1" applyBorder="1" applyAlignment="1">
      <alignment vertical="center"/>
    </xf>
    <xf numFmtId="8" fontId="30" fillId="10" borderId="4" xfId="0" applyNumberFormat="1" applyFont="1" applyFill="1" applyBorder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8" fontId="30" fillId="0" borderId="4" xfId="0" applyNumberFormat="1" applyFont="1" applyBorder="1" applyAlignment="1">
      <alignment horizontal="right" vertical="center"/>
    </xf>
  </cellXfs>
  <cellStyles count="12">
    <cellStyle name="Comma 2" xfId="2"/>
    <cellStyle name="Comma 2 2" xfId="8"/>
    <cellStyle name="Comma 3" xfId="5"/>
    <cellStyle name="Comma 4" xfId="6"/>
    <cellStyle name="Comma 5" xfId="9"/>
    <cellStyle name="Comma 6" xfId="10"/>
    <cellStyle name="Excel Built-in Normal" xfId="4"/>
    <cellStyle name="Millares" xfId="11" builtinId="3"/>
    <cellStyle name="Millares 2" xfId="7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3" sqref="H3"/>
    </sheetView>
  </sheetViews>
  <sheetFormatPr baseColWidth="10" defaultColWidth="9.140625" defaultRowHeight="15" x14ac:dyDescent="0.25"/>
  <cols>
    <col min="1" max="1" width="8.28515625" customWidth="1"/>
    <col min="2" max="2" width="40.85546875" customWidth="1"/>
    <col min="4" max="4" width="10" customWidth="1"/>
  </cols>
  <sheetData>
    <row r="1" spans="1:8" ht="15.75" thickBot="1" x14ac:dyDescent="0.3"/>
    <row r="2" spans="1:8" ht="26.25" thickBot="1" x14ac:dyDescent="0.3">
      <c r="A2" s="75" t="s">
        <v>0</v>
      </c>
      <c r="B2" s="75" t="s">
        <v>1</v>
      </c>
      <c r="C2" s="75" t="s">
        <v>2</v>
      </c>
      <c r="D2" s="75" t="s">
        <v>3</v>
      </c>
      <c r="E2" s="75" t="s">
        <v>4</v>
      </c>
      <c r="F2" s="75" t="s">
        <v>5</v>
      </c>
    </row>
    <row r="3" spans="1:8" ht="16.5" customHeight="1" thickBot="1" x14ac:dyDescent="0.3">
      <c r="A3" s="79" t="s">
        <v>57</v>
      </c>
      <c r="B3" s="76" t="s">
        <v>58</v>
      </c>
      <c r="C3" s="77">
        <v>656530.32845000003</v>
      </c>
      <c r="D3" s="155">
        <v>707206.03928000003</v>
      </c>
      <c r="E3" s="77">
        <f>C3-D3</f>
        <v>-50675.710829999996</v>
      </c>
      <c r="F3" s="78">
        <f>E3/D3</f>
        <v>-7.1656219001738838E-2</v>
      </c>
      <c r="H3" s="170" t="s">
        <v>73</v>
      </c>
    </row>
    <row r="4" spans="1:8" ht="15.75" thickBot="1" x14ac:dyDescent="0.3">
      <c r="A4" s="11"/>
      <c r="B4" s="12" t="s">
        <v>12</v>
      </c>
      <c r="C4" s="13">
        <f>SUM(C3:C3)</f>
        <v>656530.32845000003</v>
      </c>
      <c r="D4" s="13">
        <f>SUM(D3:D3)</f>
        <v>707206.03928000003</v>
      </c>
      <c r="E4" s="13">
        <f>SUM(E3:E3)</f>
        <v>-50675.710829999996</v>
      </c>
      <c r="F4" s="14">
        <f>E4/D4</f>
        <v>-7.1656219001738838E-2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4" workbookViewId="0">
      <selection activeCell="B8" sqref="B8:G22"/>
    </sheetView>
  </sheetViews>
  <sheetFormatPr baseColWidth="10" defaultColWidth="9.140625" defaultRowHeight="15" x14ac:dyDescent="0.25"/>
  <cols>
    <col min="1" max="1" width="0.85546875" customWidth="1"/>
    <col min="2" max="2" width="10.28515625" customWidth="1"/>
    <col min="3" max="3" width="40" customWidth="1"/>
    <col min="4" max="4" width="10" bestFit="1" customWidth="1"/>
    <col min="5" max="5" width="8.7109375" bestFit="1" customWidth="1"/>
    <col min="6" max="6" width="10" customWidth="1"/>
    <col min="7" max="7" width="7.85546875" bestFit="1" customWidth="1"/>
  </cols>
  <sheetData>
    <row r="1" spans="2:10" ht="15.75" thickBot="1" x14ac:dyDescent="0.3"/>
    <row r="2" spans="2:10" ht="26.25" thickBot="1" x14ac:dyDescent="0.3">
      <c r="B2" s="75" t="s">
        <v>0</v>
      </c>
      <c r="C2" s="75" t="s">
        <v>1</v>
      </c>
      <c r="D2" s="145" t="s">
        <v>2</v>
      </c>
      <c r="E2" s="75" t="s">
        <v>3</v>
      </c>
      <c r="F2" s="75" t="s">
        <v>4</v>
      </c>
      <c r="G2" s="75" t="s">
        <v>5</v>
      </c>
      <c r="H2" s="2"/>
    </row>
    <row r="3" spans="2:10" ht="25.5" x14ac:dyDescent="0.25">
      <c r="B3" s="3" t="s">
        <v>6</v>
      </c>
      <c r="C3" s="141" t="s">
        <v>7</v>
      </c>
      <c r="D3" s="4">
        <v>307819.16174000001</v>
      </c>
      <c r="E3" s="4">
        <v>299415.12170999998</v>
      </c>
      <c r="F3" s="4">
        <f>D3-E3</f>
        <v>8404.0400300000329</v>
      </c>
      <c r="G3" s="5">
        <f>F3/E3</f>
        <v>2.8068188346678791E-2</v>
      </c>
      <c r="I3" s="60" t="s">
        <v>73</v>
      </c>
      <c r="J3" s="165"/>
    </row>
    <row r="4" spans="2:10" ht="25.5" x14ac:dyDescent="0.25">
      <c r="B4" s="6" t="s">
        <v>8</v>
      </c>
      <c r="C4" s="142" t="s">
        <v>9</v>
      </c>
      <c r="D4" s="167">
        <v>78360.945229999998</v>
      </c>
      <c r="E4" s="147">
        <v>106314.13684000001</v>
      </c>
      <c r="F4" s="144">
        <f>D4-E4</f>
        <v>-27953.191610000009</v>
      </c>
      <c r="G4" s="7">
        <f>F4/E4</f>
        <v>-0.26293014683521188</v>
      </c>
    </row>
    <row r="5" spans="2:10" ht="15.75" thickBot="1" x14ac:dyDescent="0.3">
      <c r="B5" s="8" t="s">
        <v>10</v>
      </c>
      <c r="C5" s="143" t="s">
        <v>11</v>
      </c>
      <c r="D5" s="148">
        <v>6490.7550000000001</v>
      </c>
      <c r="E5" s="168">
        <v>5500</v>
      </c>
      <c r="F5" s="9">
        <f>D5-E5</f>
        <v>990.75500000000011</v>
      </c>
      <c r="G5" s="10">
        <f>F5/E5</f>
        <v>0.18013727272727276</v>
      </c>
    </row>
    <row r="6" spans="2:10" ht="15.75" thickBot="1" x14ac:dyDescent="0.3">
      <c r="B6" s="11"/>
      <c r="C6" s="12" t="s">
        <v>12</v>
      </c>
      <c r="D6" s="146">
        <f>SUM(D3:D5)</f>
        <v>392670.86197000003</v>
      </c>
      <c r="E6" s="13">
        <f>SUM(E3:E5)</f>
        <v>411229.25854999997</v>
      </c>
      <c r="F6" s="13">
        <f>SUM(F3:F5)</f>
        <v>-18558.396579999975</v>
      </c>
      <c r="G6" s="14">
        <f>F6/E6</f>
        <v>-4.5129076285663955E-2</v>
      </c>
    </row>
    <row r="7" spans="2:10" ht="15.6" customHeight="1" thickBot="1" x14ac:dyDescent="0.3"/>
    <row r="8" spans="2:10" ht="27.75" thickBot="1" x14ac:dyDescent="0.3">
      <c r="B8" s="100" t="s">
        <v>0</v>
      </c>
      <c r="C8" s="100" t="s">
        <v>1</v>
      </c>
      <c r="D8" s="100" t="s">
        <v>2</v>
      </c>
      <c r="E8" s="100" t="s">
        <v>3</v>
      </c>
      <c r="F8" s="100" t="s">
        <v>4</v>
      </c>
      <c r="G8" s="100" t="s">
        <v>5</v>
      </c>
    </row>
    <row r="9" spans="2:10" x14ac:dyDescent="0.25">
      <c r="B9" s="15" t="s">
        <v>6</v>
      </c>
      <c r="C9" s="15" t="s">
        <v>7</v>
      </c>
      <c r="D9" s="101" t="s">
        <v>13</v>
      </c>
      <c r="E9" s="150" t="s">
        <v>13</v>
      </c>
      <c r="F9" s="101" t="s">
        <v>13</v>
      </c>
      <c r="G9" s="17" t="s">
        <v>13</v>
      </c>
    </row>
    <row r="10" spans="2:10" ht="15.75" thickBot="1" x14ac:dyDescent="0.3">
      <c r="B10" s="18" t="s">
        <v>59</v>
      </c>
      <c r="C10" s="18" t="s">
        <v>14</v>
      </c>
      <c r="D10" s="73">
        <v>307819.16174000001</v>
      </c>
      <c r="E10" s="151">
        <v>299415.12170999998</v>
      </c>
      <c r="F10" s="73">
        <f>D10-E10</f>
        <v>8404.0400300000329</v>
      </c>
      <c r="G10" s="20">
        <f>F10/E10</f>
        <v>2.8068188346678791E-2</v>
      </c>
    </row>
    <row r="11" spans="2:10" ht="15.75" thickBot="1" x14ac:dyDescent="0.3">
      <c r="B11" s="102"/>
      <c r="C11" s="21" t="s">
        <v>15</v>
      </c>
      <c r="D11" s="22">
        <f>D10</f>
        <v>307819.16174000001</v>
      </c>
      <c r="E11" s="152">
        <f>E10</f>
        <v>299415.12170999998</v>
      </c>
      <c r="F11" s="22">
        <f>D11-E11</f>
        <v>8404.0400300000329</v>
      </c>
      <c r="G11" s="23">
        <f>F11/E11</f>
        <v>2.8068188346678791E-2</v>
      </c>
    </row>
    <row r="12" spans="2:10" ht="27" x14ac:dyDescent="0.25">
      <c r="B12" s="15" t="s">
        <v>64</v>
      </c>
      <c r="C12" s="24" t="s">
        <v>9</v>
      </c>
      <c r="D12" s="25"/>
      <c r="E12" s="147"/>
      <c r="F12" s="147"/>
      <c r="G12" s="26"/>
    </row>
    <row r="13" spans="2:10" ht="27" x14ac:dyDescent="0.25">
      <c r="B13" s="27" t="s">
        <v>61</v>
      </c>
      <c r="C13" s="149" t="s">
        <v>16</v>
      </c>
      <c r="D13" s="80">
        <v>2236.2759700000001</v>
      </c>
      <c r="E13" s="147">
        <v>3460.6454700000004</v>
      </c>
      <c r="F13" s="147">
        <f>D13-E13</f>
        <v>-1224.3695000000002</v>
      </c>
      <c r="G13" s="26">
        <f t="shared" ref="G13:G18" si="0">F13/E13</f>
        <v>-0.35379801560545299</v>
      </c>
    </row>
    <row r="14" spans="2:10" x14ac:dyDescent="0.25">
      <c r="B14" s="27" t="s">
        <v>67</v>
      </c>
      <c r="C14" s="149" t="s">
        <v>68</v>
      </c>
      <c r="D14" s="147">
        <v>27611.064999999999</v>
      </c>
      <c r="E14" s="147">
        <v>61650.398159999997</v>
      </c>
      <c r="F14" s="147">
        <f>D14-E14</f>
        <v>-34039.333159999995</v>
      </c>
      <c r="G14" s="26">
        <f>F14/E14</f>
        <v>-0.55213484707200788</v>
      </c>
      <c r="J14" s="165"/>
    </row>
    <row r="15" spans="2:10" x14ac:dyDescent="0.25">
      <c r="B15" s="27" t="s">
        <v>60</v>
      </c>
      <c r="C15" s="149" t="s">
        <v>17</v>
      </c>
      <c r="D15" s="147">
        <v>36097.773540000002</v>
      </c>
      <c r="E15" s="147">
        <v>28407.773209999999</v>
      </c>
      <c r="F15" s="147">
        <f>D15-E15</f>
        <v>7690.0003300000026</v>
      </c>
      <c r="G15" s="26">
        <f t="shared" si="0"/>
        <v>0.27070056752258909</v>
      </c>
      <c r="I15" s="60" t="s">
        <v>73</v>
      </c>
    </row>
    <row r="16" spans="2:10" ht="27" x14ac:dyDescent="0.25">
      <c r="B16" s="27" t="s">
        <v>62</v>
      </c>
      <c r="C16" s="27" t="s">
        <v>18</v>
      </c>
      <c r="D16" s="147">
        <v>1356.85</v>
      </c>
      <c r="E16" s="147">
        <v>1517.4</v>
      </c>
      <c r="F16" s="147">
        <f>D16-E16</f>
        <v>-160.55000000000018</v>
      </c>
      <c r="G16" s="26">
        <f t="shared" si="0"/>
        <v>-0.10580598391986304</v>
      </c>
    </row>
    <row r="17" spans="2:7" ht="33.75" customHeight="1" thickBot="1" x14ac:dyDescent="0.3">
      <c r="B17" s="74" t="s">
        <v>63</v>
      </c>
      <c r="C17" s="74" t="s">
        <v>19</v>
      </c>
      <c r="D17" s="147">
        <v>11058.980720000001</v>
      </c>
      <c r="E17" s="147">
        <v>11277.92</v>
      </c>
      <c r="F17" s="147">
        <f>D17-E17</f>
        <v>-218.93927999999869</v>
      </c>
      <c r="G17" s="26">
        <f t="shared" si="0"/>
        <v>-1.9413090357087007E-2</v>
      </c>
    </row>
    <row r="18" spans="2:7" ht="15.75" thickBot="1" x14ac:dyDescent="0.3">
      <c r="B18" s="102"/>
      <c r="C18" s="21" t="s">
        <v>15</v>
      </c>
      <c r="D18" s="28">
        <f>SUM(D13:D17)</f>
        <v>78360.945230000012</v>
      </c>
      <c r="E18" s="154">
        <f>SUM(E13:E17)</f>
        <v>106314.13683999999</v>
      </c>
      <c r="F18" s="28">
        <f>SUM(F13:F17)</f>
        <v>-27953.191609999991</v>
      </c>
      <c r="G18" s="29">
        <f t="shared" si="0"/>
        <v>-0.26293014683521171</v>
      </c>
    </row>
    <row r="19" spans="2:7" x14ac:dyDescent="0.25">
      <c r="B19" s="30" t="s">
        <v>65</v>
      </c>
      <c r="C19" s="30" t="s">
        <v>11</v>
      </c>
      <c r="D19" s="16"/>
      <c r="E19" s="150"/>
      <c r="F19" s="101"/>
      <c r="G19" s="17"/>
    </row>
    <row r="20" spans="2:7" ht="27.75" thickBot="1" x14ac:dyDescent="0.3">
      <c r="B20" s="27" t="s">
        <v>66</v>
      </c>
      <c r="C20" s="27" t="s">
        <v>20</v>
      </c>
      <c r="D20" s="147">
        <v>6490.7550000000001</v>
      </c>
      <c r="E20" s="147">
        <v>5500</v>
      </c>
      <c r="F20" s="25">
        <f>D20-E20</f>
        <v>990.75500000000011</v>
      </c>
      <c r="G20" s="26">
        <f>F20/E20</f>
        <v>0.18013727272727276</v>
      </c>
    </row>
    <row r="21" spans="2:7" ht="15.75" thickBot="1" x14ac:dyDescent="0.3">
      <c r="B21" s="46"/>
      <c r="C21" s="31" t="s">
        <v>15</v>
      </c>
      <c r="D21" s="28">
        <f>D20</f>
        <v>6490.7550000000001</v>
      </c>
      <c r="E21" s="28">
        <f>E20</f>
        <v>5500</v>
      </c>
      <c r="F21" s="28">
        <f>D21-E21</f>
        <v>990.75500000000011</v>
      </c>
      <c r="G21" s="29">
        <f>F21/E21</f>
        <v>0.18013727272727276</v>
      </c>
    </row>
    <row r="22" spans="2:7" ht="15.75" thickBot="1" x14ac:dyDescent="0.3">
      <c r="B22" s="103"/>
      <c r="C22" s="21" t="s">
        <v>21</v>
      </c>
      <c r="D22" s="32">
        <f>D11+D18+D21</f>
        <v>392670.86197000003</v>
      </c>
      <c r="E22" s="32">
        <f>E11+E18+E21</f>
        <v>411229.25854999997</v>
      </c>
      <c r="F22" s="32">
        <f>F11+F18+F21</f>
        <v>-18558.396579999957</v>
      </c>
      <c r="G22" s="23">
        <f>F22/E22</f>
        <v>-4.5129076285663913E-2</v>
      </c>
    </row>
    <row r="23" spans="2:7" x14ac:dyDescent="0.25">
      <c r="D23" s="104"/>
    </row>
  </sheetData>
  <protectedRanges>
    <protectedRange sqref="D14" name="Rango1"/>
    <protectedRange sqref="D15" name="Rango1_2"/>
    <protectedRange sqref="D16" name="Rango1_3"/>
    <protectedRange sqref="E14" name="Rango1_1_4"/>
    <protectedRange sqref="E15" name="Rango1_1_5"/>
    <protectedRange sqref="E16" name="Rango1_1_6"/>
    <protectedRange sqref="D5:E5" name="Rango1_4"/>
    <protectedRange sqref="B13:B14" name="Rango1_1_7"/>
    <protectedRange sqref="B15" name="Rango1_1_8"/>
    <protectedRange sqref="B16" name="Rango1_1_9"/>
    <protectedRange sqref="B17" name="Rango1_1_10"/>
    <protectedRange sqref="B12" name="Rango1_1_11"/>
    <protectedRange sqref="B19" name="Rango1_1_12"/>
    <protectedRange sqref="B20" name="Rango1_1_13"/>
    <protectedRange sqref="E13" name="Rango1_5"/>
    <protectedRange sqref="D13" name="Rango1_9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H1" workbookViewId="0">
      <selection activeCell="I2" sqref="I2:N8"/>
    </sheetView>
  </sheetViews>
  <sheetFormatPr baseColWidth="10" defaultColWidth="9.140625" defaultRowHeight="15" x14ac:dyDescent="0.25"/>
  <cols>
    <col min="1" max="1" width="9.42578125" bestFit="1" customWidth="1"/>
    <col min="2" max="2" width="21.85546875" bestFit="1" customWidth="1"/>
    <col min="3" max="4" width="9.7109375" bestFit="1" customWidth="1"/>
    <col min="6" max="6" width="7.42578125" customWidth="1"/>
    <col min="7" max="7" width="2.7109375" customWidth="1"/>
    <col min="8" max="8" width="3.140625" customWidth="1"/>
    <col min="9" max="9" width="9.42578125" bestFit="1" customWidth="1"/>
    <col min="10" max="10" width="30.140625" bestFit="1" customWidth="1"/>
    <col min="11" max="11" width="9.42578125" customWidth="1"/>
    <col min="12" max="12" width="9" customWidth="1"/>
    <col min="13" max="13" width="9.28515625" customWidth="1"/>
    <col min="14" max="14" width="7.140625" customWidth="1"/>
    <col min="15" max="15" width="3.7109375" customWidth="1"/>
  </cols>
  <sheetData>
    <row r="1" spans="1:17" ht="15.75" thickBot="1" x14ac:dyDescent="0.3">
      <c r="J1" s="98" t="s">
        <v>71</v>
      </c>
    </row>
    <row r="2" spans="1:17" ht="27.75" thickBot="1" x14ac:dyDescent="0.3">
      <c r="A2" s="35" t="s">
        <v>0</v>
      </c>
      <c r="B2" s="35" t="s">
        <v>1</v>
      </c>
      <c r="C2" s="35" t="s">
        <v>2</v>
      </c>
      <c r="D2" s="38" t="s">
        <v>3</v>
      </c>
      <c r="E2" s="35" t="s">
        <v>4</v>
      </c>
      <c r="F2" s="35" t="s">
        <v>5</v>
      </c>
      <c r="I2" s="38" t="s">
        <v>0</v>
      </c>
      <c r="J2" s="38" t="s">
        <v>1</v>
      </c>
      <c r="K2" s="38" t="s">
        <v>70</v>
      </c>
      <c r="L2" s="89" t="s">
        <v>3</v>
      </c>
      <c r="M2" s="38" t="s">
        <v>4</v>
      </c>
      <c r="N2" s="38" t="s">
        <v>5</v>
      </c>
    </row>
    <row r="3" spans="1:17" x14ac:dyDescent="0.25">
      <c r="A3" s="36" t="s">
        <v>29</v>
      </c>
      <c r="B3" s="37" t="s">
        <v>23</v>
      </c>
      <c r="C3" s="39"/>
      <c r="D3" s="16"/>
      <c r="E3" s="40"/>
      <c r="F3" s="17"/>
      <c r="I3" s="90" t="s">
        <v>29</v>
      </c>
      <c r="J3" s="93" t="s">
        <v>23</v>
      </c>
      <c r="K3" s="160">
        <f>+K4+K5</f>
        <v>617135.14234000002</v>
      </c>
      <c r="L3" s="160">
        <f>+L4+L5</f>
        <v>370512.91831000004</v>
      </c>
      <c r="M3" s="86"/>
      <c r="N3" s="87"/>
    </row>
    <row r="4" spans="1:17" x14ac:dyDescent="0.25">
      <c r="A4" s="41" t="s">
        <v>30</v>
      </c>
      <c r="B4" s="42" t="s">
        <v>22</v>
      </c>
      <c r="C4" s="47">
        <v>18191.928329999999</v>
      </c>
      <c r="D4" s="47">
        <v>10110.495000000001</v>
      </c>
      <c r="E4" s="47">
        <f>C4-D4</f>
        <v>8081.433329999998</v>
      </c>
      <c r="F4" s="48">
        <f>E4/D4</f>
        <v>0.79931134232300172</v>
      </c>
      <c r="I4" s="91" t="s">
        <v>30</v>
      </c>
      <c r="J4" s="94" t="s">
        <v>22</v>
      </c>
      <c r="K4" s="97">
        <v>36904.269990000001</v>
      </c>
      <c r="L4" s="97">
        <v>19302.014999999999</v>
      </c>
      <c r="M4" s="85">
        <f>K4-L4</f>
        <v>17602.254990000001</v>
      </c>
      <c r="N4" s="88">
        <f>M4/L4</f>
        <v>0.9119387271225311</v>
      </c>
    </row>
    <row r="5" spans="1:17" x14ac:dyDescent="0.25">
      <c r="A5" s="41" t="s">
        <v>31</v>
      </c>
      <c r="B5" s="42" t="s">
        <v>24</v>
      </c>
      <c r="C5" s="25">
        <v>292353.11167000001</v>
      </c>
      <c r="D5" s="43">
        <v>175685.97773000001</v>
      </c>
      <c r="E5" s="43">
        <f>C5-D5</f>
        <v>116667.13394</v>
      </c>
      <c r="F5" s="48">
        <f>E5/D5</f>
        <v>0.66406628148376123</v>
      </c>
      <c r="I5" s="91" t="s">
        <v>31</v>
      </c>
      <c r="J5" s="94" t="s">
        <v>24</v>
      </c>
      <c r="K5" s="97">
        <v>580230.87235000008</v>
      </c>
      <c r="L5" s="97">
        <v>351210.90331000002</v>
      </c>
      <c r="M5" s="85">
        <f>K5-L5</f>
        <v>229019.96904000005</v>
      </c>
      <c r="N5" s="88">
        <f>M5/L5</f>
        <v>0.65208672874786333</v>
      </c>
      <c r="Q5" s="171" t="s">
        <v>73</v>
      </c>
    </row>
    <row r="6" spans="1:17" x14ac:dyDescent="0.25">
      <c r="A6" s="41" t="s">
        <v>27</v>
      </c>
      <c r="B6" s="44" t="s">
        <v>25</v>
      </c>
      <c r="C6" s="25" t="s">
        <v>13</v>
      </c>
      <c r="D6" s="43"/>
      <c r="E6" s="42"/>
      <c r="F6" s="48"/>
      <c r="I6" s="92" t="s">
        <v>27</v>
      </c>
      <c r="J6" s="95" t="s">
        <v>25</v>
      </c>
      <c r="K6" s="160">
        <f>+K7</f>
        <v>66525.146309999996</v>
      </c>
      <c r="L6" s="160">
        <f>+L7</f>
        <v>58147.778909999994</v>
      </c>
      <c r="M6" s="84"/>
      <c r="N6" s="88"/>
      <c r="Q6" s="165"/>
    </row>
    <row r="7" spans="1:17" ht="15.75" thickBot="1" x14ac:dyDescent="0.3">
      <c r="A7" s="45" t="s">
        <v>28</v>
      </c>
      <c r="B7" s="18" t="s">
        <v>26</v>
      </c>
      <c r="C7" s="19">
        <v>30465.298870000002</v>
      </c>
      <c r="D7" s="19">
        <v>26651.93175</v>
      </c>
      <c r="E7" s="19">
        <f>C7-D7</f>
        <v>3813.3671200000026</v>
      </c>
      <c r="F7" s="49">
        <f>E7/D7</f>
        <v>0.14308032737626994</v>
      </c>
      <c r="I7" s="45" t="s">
        <v>28</v>
      </c>
      <c r="J7" s="18" t="s">
        <v>26</v>
      </c>
      <c r="K7" s="97">
        <v>66525.146309999996</v>
      </c>
      <c r="L7" s="97">
        <v>58147.778909999994</v>
      </c>
      <c r="M7" s="19">
        <f>K7-L7</f>
        <v>8377.3674000000028</v>
      </c>
      <c r="N7" s="49">
        <f>M7/L7</f>
        <v>0.14407029050871109</v>
      </c>
    </row>
    <row r="8" spans="1:17" s="60" customFormat="1" ht="15.75" thickBot="1" x14ac:dyDescent="0.3">
      <c r="I8" s="125"/>
      <c r="J8" s="21" t="s">
        <v>12</v>
      </c>
      <c r="K8" s="32">
        <f>K4+K5+K7</f>
        <v>683660.28865</v>
      </c>
      <c r="L8" s="32">
        <f>L4+L5+L7</f>
        <v>428660.69722000003</v>
      </c>
      <c r="M8" s="32">
        <f>M4+M5+M7</f>
        <v>254999.59143000003</v>
      </c>
      <c r="N8" s="126">
        <f>M8/L8</f>
        <v>0.59487513803750358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"/>
  <sheetViews>
    <sheetView workbookViewId="0">
      <selection activeCell="B2" sqref="B2:G5"/>
    </sheetView>
  </sheetViews>
  <sheetFormatPr baseColWidth="10" defaultColWidth="9.140625" defaultRowHeight="15" x14ac:dyDescent="0.25"/>
  <cols>
    <col min="2" max="2" width="6.7109375" bestFit="1" customWidth="1"/>
    <col min="3" max="3" width="36.85546875" bestFit="1" customWidth="1"/>
    <col min="5" max="6" width="8.85546875" bestFit="1" customWidth="1"/>
  </cols>
  <sheetData>
    <row r="1" spans="2:9" ht="15.75" thickBot="1" x14ac:dyDescent="0.3"/>
    <row r="2" spans="2:9" ht="26.25" thickBot="1" x14ac:dyDescent="0.3">
      <c r="B2" s="1" t="s">
        <v>0</v>
      </c>
      <c r="C2" s="50" t="s">
        <v>1</v>
      </c>
      <c r="D2" s="50" t="s">
        <v>2</v>
      </c>
      <c r="E2" s="51" t="s">
        <v>3</v>
      </c>
      <c r="F2" s="50" t="s">
        <v>4</v>
      </c>
      <c r="G2" s="50" t="s">
        <v>5</v>
      </c>
    </row>
    <row r="3" spans="2:9" ht="15.75" thickBot="1" x14ac:dyDescent="0.3">
      <c r="B3" s="53" t="s">
        <v>32</v>
      </c>
      <c r="C3" s="33" t="s">
        <v>33</v>
      </c>
      <c r="D3" s="55">
        <v>440</v>
      </c>
      <c r="E3" s="55">
        <v>470</v>
      </c>
      <c r="F3" s="54">
        <f>D3-E3</f>
        <v>-30</v>
      </c>
      <c r="G3" s="52">
        <f>F3/E3</f>
        <v>-6.3829787234042548E-2</v>
      </c>
      <c r="I3" s="171" t="s">
        <v>74</v>
      </c>
    </row>
    <row r="4" spans="2:9" ht="15.75" thickBot="1" x14ac:dyDescent="0.3">
      <c r="B4" s="53" t="s">
        <v>35</v>
      </c>
      <c r="C4" s="33" t="s">
        <v>34</v>
      </c>
      <c r="D4" s="55">
        <v>214.51998999999998</v>
      </c>
      <c r="E4" s="55">
        <v>196</v>
      </c>
      <c r="F4" s="34">
        <f>D4-E4</f>
        <v>18.519989999999979</v>
      </c>
      <c r="G4" s="52">
        <f>F4/E4</f>
        <v>9.4489744897959069E-2</v>
      </c>
    </row>
    <row r="5" spans="2:9" ht="15.75" thickBot="1" x14ac:dyDescent="0.3">
      <c r="B5" s="56"/>
      <c r="C5" s="57" t="s">
        <v>12</v>
      </c>
      <c r="D5" s="58">
        <f>SUM(D3:D4)</f>
        <v>654.51999000000001</v>
      </c>
      <c r="E5" s="58">
        <f>SUM(E3:E4)</f>
        <v>666</v>
      </c>
      <c r="F5" s="58">
        <f>SUM(F3:F4)</f>
        <v>-11.480010000000021</v>
      </c>
      <c r="G5" s="59">
        <f>F5/E5</f>
        <v>-1.7237252252252283E-2</v>
      </c>
    </row>
    <row r="8" spans="2:9" x14ac:dyDescent="0.25">
      <c r="E8" t="s">
        <v>13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J17" sqref="J17"/>
    </sheetView>
  </sheetViews>
  <sheetFormatPr baseColWidth="10" defaultColWidth="9.140625" defaultRowHeight="15" x14ac:dyDescent="0.25"/>
  <cols>
    <col min="1" max="1" width="0.5703125" customWidth="1"/>
    <col min="2" max="2" width="18.7109375" customWidth="1"/>
    <col min="3" max="3" width="36.28515625" customWidth="1"/>
    <col min="4" max="4" width="9.42578125" bestFit="1" customWidth="1"/>
    <col min="5" max="5" width="9" bestFit="1" customWidth="1"/>
    <col min="6" max="6" width="8.85546875" customWidth="1"/>
    <col min="7" max="7" width="7.140625" bestFit="1" customWidth="1"/>
  </cols>
  <sheetData>
    <row r="1" spans="2:8" ht="15.75" thickBot="1" x14ac:dyDescent="0.3"/>
    <row r="2" spans="2:8" ht="27.75" thickBot="1" x14ac:dyDescent="0.3">
      <c r="B2" s="38" t="s">
        <v>36</v>
      </c>
      <c r="C2" s="89" t="s">
        <v>37</v>
      </c>
      <c r="D2" s="89" t="s">
        <v>2</v>
      </c>
      <c r="E2" s="89" t="s">
        <v>3</v>
      </c>
      <c r="F2" s="89" t="s">
        <v>4</v>
      </c>
      <c r="G2" s="89" t="s">
        <v>5</v>
      </c>
    </row>
    <row r="3" spans="2:8" x14ac:dyDescent="0.25">
      <c r="B3" s="105" t="s">
        <v>41</v>
      </c>
      <c r="C3" s="105" t="s">
        <v>42</v>
      </c>
      <c r="D3" s="106" t="s">
        <v>13</v>
      </c>
      <c r="E3" s="156" t="s">
        <v>13</v>
      </c>
      <c r="F3" s="106" t="s">
        <v>13</v>
      </c>
      <c r="G3" s="130" t="s">
        <v>13</v>
      </c>
    </row>
    <row r="4" spans="2:8" x14ac:dyDescent="0.25">
      <c r="B4" s="107" t="s">
        <v>43</v>
      </c>
      <c r="C4" s="42" t="s">
        <v>44</v>
      </c>
      <c r="D4" s="108">
        <v>3.2000000000000001E-2</v>
      </c>
      <c r="E4" s="157">
        <v>6.7170000000000007E-2</v>
      </c>
      <c r="F4" s="108">
        <f>D4-E4</f>
        <v>-3.5170000000000007E-2</v>
      </c>
      <c r="G4" s="131">
        <f>F4/E4</f>
        <v>-0.52359684382909044</v>
      </c>
      <c r="H4" s="165"/>
    </row>
    <row r="5" spans="2:8" x14ac:dyDescent="0.25">
      <c r="B5" s="107" t="s">
        <v>45</v>
      </c>
      <c r="C5" s="42" t="s">
        <v>46</v>
      </c>
      <c r="D5" s="108">
        <v>2117.7308900000003</v>
      </c>
      <c r="E5" s="157">
        <v>4506.2188900000001</v>
      </c>
      <c r="F5" s="108">
        <f>D5-E5</f>
        <v>-2388.4879999999998</v>
      </c>
      <c r="G5" s="131">
        <f>F5/E5</f>
        <v>-0.53004260518733914</v>
      </c>
      <c r="H5" s="171" t="s">
        <v>73</v>
      </c>
    </row>
    <row r="6" spans="2:8" x14ac:dyDescent="0.25">
      <c r="B6" s="109" t="s">
        <v>38</v>
      </c>
      <c r="C6" s="44" t="s">
        <v>39</v>
      </c>
      <c r="D6" s="108"/>
      <c r="E6" s="158"/>
      <c r="F6" s="108"/>
      <c r="G6" s="131"/>
    </row>
    <row r="7" spans="2:8" x14ac:dyDescent="0.25">
      <c r="B7" s="107" t="s">
        <v>47</v>
      </c>
      <c r="C7" s="42" t="s">
        <v>40</v>
      </c>
      <c r="D7" s="108">
        <v>15985.55665</v>
      </c>
      <c r="E7" s="153">
        <v>22062.95678</v>
      </c>
      <c r="F7" s="108">
        <f>D7-E7</f>
        <v>-6077.40013</v>
      </c>
      <c r="G7" s="131">
        <f>F7/E7</f>
        <v>-0.27545719237002464</v>
      </c>
    </row>
    <row r="8" spans="2:8" x14ac:dyDescent="0.25">
      <c r="B8" s="127" t="s">
        <v>72</v>
      </c>
      <c r="C8" s="94" t="s">
        <v>44</v>
      </c>
      <c r="D8" s="172"/>
      <c r="E8" s="173"/>
      <c r="F8" s="172">
        <f>D8-E8</f>
        <v>0</v>
      </c>
      <c r="G8" s="132"/>
      <c r="H8" t="s">
        <v>75</v>
      </c>
    </row>
    <row r="9" spans="2:8" ht="15.75" thickBot="1" x14ac:dyDescent="0.3">
      <c r="B9" s="128">
        <v>14849</v>
      </c>
      <c r="C9" s="96" t="s">
        <v>46</v>
      </c>
      <c r="D9" s="174"/>
      <c r="E9" s="174"/>
      <c r="F9" s="172">
        <f>D9-E9</f>
        <v>0</v>
      </c>
      <c r="G9" s="133"/>
    </row>
    <row r="10" spans="2:8" ht="15.75" thickBot="1" x14ac:dyDescent="0.3">
      <c r="B10" s="110"/>
      <c r="C10" s="129" t="s">
        <v>12</v>
      </c>
      <c r="D10" s="111">
        <f>D4+D5+D7</f>
        <v>18103.31954</v>
      </c>
      <c r="E10" s="111">
        <f>E4+E5+E7</f>
        <v>26569.242839999999</v>
      </c>
      <c r="F10" s="111">
        <f>F4+F5+F7</f>
        <v>-8465.9233000000004</v>
      </c>
      <c r="G10" s="112">
        <f>F10/E10</f>
        <v>-0.31863622727157853</v>
      </c>
    </row>
    <row r="17" spans="3:5" x14ac:dyDescent="0.25">
      <c r="D17" s="81">
        <f>D4+D5</f>
        <v>2117.7628900000004</v>
      </c>
      <c r="E17" s="80">
        <f>E4+E5</f>
        <v>4506.2860600000004</v>
      </c>
    </row>
    <row r="18" spans="3:5" x14ac:dyDescent="0.25">
      <c r="C18" s="104">
        <f>D8-E8</f>
        <v>0</v>
      </c>
      <c r="D18" s="80">
        <f>D7</f>
        <v>15985.55665</v>
      </c>
      <c r="E18" s="80">
        <f>E7</f>
        <v>22062.95678</v>
      </c>
    </row>
    <row r="27" spans="3:5" x14ac:dyDescent="0.25">
      <c r="C27" s="139"/>
    </row>
  </sheetData>
  <protectedRanges>
    <protectedRange sqref="E7:E9" name="Rango1_1_2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topLeftCell="A7" workbookViewId="0">
      <selection activeCell="D9" sqref="D9"/>
    </sheetView>
  </sheetViews>
  <sheetFormatPr baseColWidth="10" defaultColWidth="9.140625" defaultRowHeight="15" x14ac:dyDescent="0.25"/>
  <cols>
    <col min="1" max="1" width="1.85546875" customWidth="1"/>
    <col min="2" max="2" width="10.42578125" customWidth="1"/>
    <col min="3" max="3" width="19.140625" bestFit="1" customWidth="1"/>
    <col min="4" max="4" width="12.7109375" customWidth="1"/>
    <col min="5" max="5" width="11.140625" bestFit="1" customWidth="1"/>
    <col min="6" max="6" width="11" customWidth="1"/>
  </cols>
  <sheetData>
    <row r="1" spans="2:10" ht="15.75" thickBot="1" x14ac:dyDescent="0.3"/>
    <row r="2" spans="2:10" ht="26.25" thickBot="1" x14ac:dyDescent="0.3">
      <c r="B2" s="51" t="s">
        <v>36</v>
      </c>
      <c r="C2" s="51" t="s">
        <v>37</v>
      </c>
      <c r="D2" s="51" t="s">
        <v>2</v>
      </c>
      <c r="E2" s="51" t="s">
        <v>3</v>
      </c>
      <c r="F2" s="51" t="s">
        <v>4</v>
      </c>
      <c r="G2" s="51" t="s">
        <v>5</v>
      </c>
    </row>
    <row r="3" spans="2:10" ht="15.75" thickBot="1" x14ac:dyDescent="0.3">
      <c r="B3" s="61" t="s">
        <v>49</v>
      </c>
      <c r="C3" s="62" t="s">
        <v>48</v>
      </c>
      <c r="D3" s="63">
        <v>39497.45998</v>
      </c>
      <c r="E3" s="159">
        <v>38427.301439999996</v>
      </c>
      <c r="F3" s="64">
        <f>D3-E3</f>
        <v>1070.158540000004</v>
      </c>
      <c r="G3" s="65">
        <f>F3/E3</f>
        <v>2.7848912098887266E-2</v>
      </c>
      <c r="J3" t="s">
        <v>73</v>
      </c>
    </row>
    <row r="4" spans="2:10" x14ac:dyDescent="0.25">
      <c r="I4" s="164"/>
    </row>
    <row r="6" spans="2:10" ht="15.75" thickBot="1" x14ac:dyDescent="0.3"/>
    <row r="7" spans="2:10" ht="15.75" thickBot="1" x14ac:dyDescent="0.3">
      <c r="B7" s="175" t="s">
        <v>36</v>
      </c>
      <c r="C7" s="176" t="s">
        <v>37</v>
      </c>
      <c r="D7" s="176" t="s">
        <v>76</v>
      </c>
    </row>
    <row r="8" spans="2:10" ht="17.25" thickBot="1" x14ac:dyDescent="0.3">
      <c r="B8" s="177" t="s">
        <v>49</v>
      </c>
      <c r="C8" s="178" t="s">
        <v>77</v>
      </c>
      <c r="D8" s="179">
        <v>39497.46</v>
      </c>
    </row>
    <row r="9" spans="2:10" ht="17.25" thickBot="1" x14ac:dyDescent="0.3">
      <c r="B9" s="180" t="s">
        <v>78</v>
      </c>
      <c r="C9" s="181" t="s">
        <v>79</v>
      </c>
      <c r="D9" s="182">
        <f>+D8</f>
        <v>39497.46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2" sqref="B2:G5"/>
    </sheetView>
  </sheetViews>
  <sheetFormatPr baseColWidth="10" defaultColWidth="9.140625" defaultRowHeight="15" x14ac:dyDescent="0.25"/>
  <cols>
    <col min="1" max="1" width="0.85546875" customWidth="1"/>
    <col min="2" max="2" width="12.7109375" customWidth="1"/>
    <col min="3" max="3" width="39.85546875" bestFit="1" customWidth="1"/>
    <col min="4" max="4" width="11.140625" customWidth="1"/>
    <col min="5" max="5" width="11.140625" bestFit="1" customWidth="1"/>
    <col min="6" max="6" width="8.42578125" customWidth="1"/>
    <col min="7" max="7" width="7" customWidth="1"/>
  </cols>
  <sheetData>
    <row r="1" spans="2:9" ht="15.75" thickBot="1" x14ac:dyDescent="0.3"/>
    <row r="2" spans="2:9" s="60" customFormat="1" ht="27.75" thickBot="1" x14ac:dyDescent="0.3">
      <c r="B2" s="113" t="s">
        <v>50</v>
      </c>
      <c r="C2" s="114" t="s">
        <v>51</v>
      </c>
      <c r="D2" s="115" t="s">
        <v>2</v>
      </c>
      <c r="E2" s="115" t="s">
        <v>3</v>
      </c>
      <c r="F2" s="115" t="s">
        <v>4</v>
      </c>
      <c r="G2" s="115" t="s">
        <v>5</v>
      </c>
    </row>
    <row r="3" spans="2:9" ht="15.75" thickBot="1" x14ac:dyDescent="0.3">
      <c r="B3" s="134">
        <v>14226</v>
      </c>
      <c r="C3" s="135" t="s">
        <v>52</v>
      </c>
      <c r="D3" s="136">
        <v>11322.83007</v>
      </c>
      <c r="E3" s="161">
        <v>11962.125779999998</v>
      </c>
      <c r="F3" s="137">
        <f>D3-E3</f>
        <v>-639.29570999999851</v>
      </c>
      <c r="G3" s="138">
        <f>F3/E3</f>
        <v>-5.3443319503366615E-2</v>
      </c>
      <c r="I3" s="165"/>
    </row>
    <row r="4" spans="2:9" ht="27.75" thickBot="1" x14ac:dyDescent="0.3">
      <c r="B4" s="116">
        <v>12583</v>
      </c>
      <c r="C4" s="117" t="s">
        <v>55</v>
      </c>
      <c r="D4" s="136">
        <v>6460.924</v>
      </c>
      <c r="E4" s="161">
        <v>6428.232</v>
      </c>
      <c r="F4" s="118">
        <f>D4-E4</f>
        <v>32.692000000000007</v>
      </c>
      <c r="G4" s="119">
        <f>F4/E4</f>
        <v>5.0856907466936491E-3</v>
      </c>
      <c r="I4" t="s">
        <v>73</v>
      </c>
    </row>
    <row r="5" spans="2:9" ht="15.75" thickBot="1" x14ac:dyDescent="0.3">
      <c r="B5" s="120"/>
      <c r="C5" s="121" t="s">
        <v>56</v>
      </c>
      <c r="D5" s="122">
        <f>SUM(D3:D4)</f>
        <v>17783.754069999999</v>
      </c>
      <c r="E5" s="122">
        <f>SUM(E3:E4)</f>
        <v>18390.357779999998</v>
      </c>
      <c r="F5" s="123">
        <f>D5-E5</f>
        <v>-606.60370999999941</v>
      </c>
      <c r="G5" s="124">
        <f>F5/E5</f>
        <v>-3.2984878122365682E-2</v>
      </c>
    </row>
    <row r="7" spans="2:9" x14ac:dyDescent="0.25">
      <c r="D7" t="s">
        <v>13</v>
      </c>
      <c r="E7" t="s">
        <v>13</v>
      </c>
    </row>
    <row r="10" spans="2:9" x14ac:dyDescent="0.25">
      <c r="F10" s="10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workbookViewId="0">
      <selection activeCell="K14" sqref="K14"/>
    </sheetView>
  </sheetViews>
  <sheetFormatPr baseColWidth="10" defaultColWidth="9.140625" defaultRowHeight="15" x14ac:dyDescent="0.25"/>
  <cols>
    <col min="1" max="1" width="1" customWidth="1"/>
    <col min="2" max="2" width="13.28515625" customWidth="1"/>
    <col min="3" max="3" width="18.28515625" bestFit="1" customWidth="1"/>
    <col min="4" max="4" width="12.42578125" customWidth="1"/>
    <col min="5" max="5" width="12.7109375" customWidth="1"/>
    <col min="6" max="7" width="13.7109375" customWidth="1"/>
  </cols>
  <sheetData>
    <row r="1" spans="2:9" ht="15.75" thickBot="1" x14ac:dyDescent="0.3"/>
    <row r="2" spans="2:9" ht="26.25" thickBot="1" x14ac:dyDescent="0.3">
      <c r="B2" s="67" t="s">
        <v>50</v>
      </c>
      <c r="C2" s="68" t="s">
        <v>51</v>
      </c>
      <c r="D2" s="51" t="s">
        <v>2</v>
      </c>
      <c r="E2" s="51" t="s">
        <v>3</v>
      </c>
      <c r="F2" s="51" t="s">
        <v>4</v>
      </c>
      <c r="G2" s="51" t="s">
        <v>5</v>
      </c>
    </row>
    <row r="3" spans="2:9" ht="26.25" thickBot="1" x14ac:dyDescent="0.3">
      <c r="B3" s="72">
        <v>11206</v>
      </c>
      <c r="C3" s="71" t="s">
        <v>53</v>
      </c>
      <c r="D3" s="66">
        <v>4102012.6379999998</v>
      </c>
      <c r="E3" s="162">
        <v>4139431.3509999998</v>
      </c>
      <c r="F3" s="70">
        <f>D3-E3</f>
        <v>-37418.712999999989</v>
      </c>
      <c r="G3" s="69">
        <f>F3/E3</f>
        <v>-9.0395781031518772E-3</v>
      </c>
      <c r="I3" s="165" t="s">
        <v>73</v>
      </c>
    </row>
    <row r="5" spans="2:9" x14ac:dyDescent="0.25">
      <c r="D5" t="s">
        <v>13</v>
      </c>
    </row>
    <row r="6" spans="2:9" x14ac:dyDescent="0.25">
      <c r="E6" s="99" t="s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"/>
  <sheetViews>
    <sheetView tabSelected="1" workbookViewId="0">
      <selection activeCell="Q19" sqref="Q19"/>
    </sheetView>
  </sheetViews>
  <sheetFormatPr baseColWidth="10" defaultColWidth="9.140625" defaultRowHeight="15" x14ac:dyDescent="0.25"/>
  <cols>
    <col min="1" max="1" width="1.140625" customWidth="1"/>
    <col min="2" max="2" width="10.7109375" customWidth="1"/>
    <col min="3" max="3" width="25.85546875" bestFit="1" customWidth="1"/>
  </cols>
  <sheetData>
    <row r="1" spans="2:9" ht="15.75" thickBot="1" x14ac:dyDescent="0.3"/>
    <row r="2" spans="2:9" ht="26.25" thickBot="1" x14ac:dyDescent="0.3">
      <c r="B2" s="67" t="s">
        <v>0</v>
      </c>
      <c r="C2" s="68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140"/>
      <c r="I2" s="166"/>
    </row>
    <row r="3" spans="2:9" s="33" customFormat="1" ht="13.5" thickBot="1" x14ac:dyDescent="0.25">
      <c r="B3" s="82" t="s">
        <v>69</v>
      </c>
      <c r="C3" s="83" t="s">
        <v>54</v>
      </c>
      <c r="D3" s="70">
        <v>1006.44343</v>
      </c>
      <c r="E3" s="163">
        <v>356.28557000000001</v>
      </c>
      <c r="F3" s="70">
        <f>D3-E3</f>
        <v>650.15786000000003</v>
      </c>
      <c r="G3" s="69">
        <f>F3/E3</f>
        <v>1.8248223187933208</v>
      </c>
      <c r="I3" s="169" t="s">
        <v>73</v>
      </c>
    </row>
    <row r="5" spans="2:9" x14ac:dyDescent="0.25">
      <c r="D5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Impuesto IBI</vt:lpstr>
      <vt:lpstr>Impuestos s Bienes y servicios</vt:lpstr>
      <vt:lpstr>Venta Bienes y Servicios</vt:lpstr>
      <vt:lpstr>Derechos Administrativos</vt:lpstr>
      <vt:lpstr>Renta Inversiones</vt:lpstr>
      <vt:lpstr>Alquileres</vt:lpstr>
      <vt:lpstr>Transf Corrientes</vt:lpstr>
      <vt:lpstr>Transf Capital</vt:lpstr>
      <vt:lpstr>Otros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dcterms:created xsi:type="dcterms:W3CDTF">2023-06-28T03:23:16Z</dcterms:created>
  <dcterms:modified xsi:type="dcterms:W3CDTF">2024-12-11T20:08:41Z</dcterms:modified>
</cp:coreProperties>
</file>