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9. Setiembre\Cuadros\"/>
    </mc:Choice>
  </mc:AlternateContent>
  <xr:revisionPtr revIDLastSave="0" documentId="13_ncr:1_{898204AC-7E7D-4162-997F-CE21F99018A6}" xr6:coauthVersionLast="47" xr6:coauthVersionMax="47" xr10:uidLastSave="{00000000-0000-0000-0000-000000000000}"/>
  <bookViews>
    <workbookView xWindow="28680" yWindow="-120" windowWidth="29040" windowHeight="15840" tabRatio="835" activeTab="8" xr2:uid="{00000000-000D-0000-FFFF-FFFF00000000}"/>
  </bookViews>
  <sheets>
    <sheet name="Impuesto IBI" sheetId="9" r:id="rId1"/>
    <sheet name="Impuestos s Bienes y servicios" sheetId="1" r:id="rId2"/>
    <sheet name="Venta Bienes y Servicios" sheetId="2" r:id="rId3"/>
    <sheet name="Derechos Administrativos" sheetId="3" r:id="rId4"/>
    <sheet name="Renta Inversiones" sheetId="4" r:id="rId5"/>
    <sheet name="Alquileres" sheetId="5" r:id="rId6"/>
    <sheet name="Transf Corrientes" sheetId="6" r:id="rId7"/>
    <sheet name="Transf Capital" sheetId="7" r:id="rId8"/>
    <sheet name="Otros Ingresos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E5" i="6"/>
  <c r="D10" i="4"/>
  <c r="E10" i="4"/>
  <c r="D5" i="3"/>
  <c r="L8" i="2"/>
  <c r="K8" i="2"/>
  <c r="D22" i="1"/>
  <c r="E22" i="1"/>
  <c r="D21" i="1"/>
  <c r="D18" i="1"/>
  <c r="D6" i="1"/>
  <c r="D17" i="4" l="1"/>
  <c r="E17" i="4"/>
  <c r="E5" i="3"/>
  <c r="E18" i="1"/>
  <c r="E4" i="1" s="1"/>
  <c r="D4" i="9"/>
  <c r="M7" i="2" l="1"/>
  <c r="M5" i="2"/>
  <c r="M4" i="2"/>
  <c r="M8" i="2" l="1"/>
  <c r="N8" i="2" s="1"/>
  <c r="N4" i="2" l="1"/>
  <c r="N5" i="2"/>
  <c r="N7" i="2"/>
  <c r="F14" i="1"/>
  <c r="G14" i="1" s="1"/>
  <c r="C4" i="9"/>
  <c r="E3" i="9"/>
  <c r="E4" i="9" s="1"/>
  <c r="F4" i="9" s="1"/>
  <c r="F4" i="6"/>
  <c r="G4" i="6" s="1"/>
  <c r="F5" i="6" l="1"/>
  <c r="G5" i="6" s="1"/>
  <c r="F3" i="9"/>
  <c r="E21" i="1"/>
  <c r="E5" i="1" s="1"/>
  <c r="F3" i="8"/>
  <c r="G3" i="8" s="1"/>
  <c r="F3" i="7"/>
  <c r="G3" i="7" s="1"/>
  <c r="F3" i="6"/>
  <c r="G3" i="6" s="1"/>
  <c r="F3" i="5"/>
  <c r="G3" i="5" s="1"/>
  <c r="F5" i="4" l="1"/>
  <c r="G5" i="4" s="1"/>
  <c r="F4" i="4"/>
  <c r="G4" i="4" s="1"/>
  <c r="F3" i="3"/>
  <c r="G3" i="3" s="1"/>
  <c r="F4" i="3"/>
  <c r="F5" i="3" l="1"/>
  <c r="G5" i="3" s="1"/>
  <c r="G4" i="3"/>
  <c r="E7" i="2"/>
  <c r="F7" i="2" s="1"/>
  <c r="E5" i="2"/>
  <c r="F5" i="2" s="1"/>
  <c r="E4" i="2"/>
  <c r="F4" i="2" s="1"/>
  <c r="F21" i="1"/>
  <c r="G21" i="1" s="1"/>
  <c r="F20" i="1"/>
  <c r="G20" i="1" s="1"/>
  <c r="F17" i="1"/>
  <c r="G17" i="1" s="1"/>
  <c r="F16" i="1"/>
  <c r="G16" i="1" s="1"/>
  <c r="F15" i="1"/>
  <c r="F13" i="1"/>
  <c r="G13" i="1" s="1"/>
  <c r="F5" i="1"/>
  <c r="G5" i="1" s="1"/>
  <c r="F4" i="1"/>
  <c r="G4" i="1" s="1"/>
  <c r="G15" i="1" l="1"/>
  <c r="F18" i="1"/>
  <c r="G18" i="1" l="1"/>
  <c r="F9" i="4"/>
  <c r="D18" i="4" l="1"/>
  <c r="E11" i="1"/>
  <c r="E3" i="1" s="1"/>
  <c r="E6" i="1" l="1"/>
  <c r="F10" i="1" l="1"/>
  <c r="G10" i="1" s="1"/>
  <c r="D11" i="1"/>
  <c r="F11" i="1" s="1"/>
  <c r="F22" i="1" s="1"/>
  <c r="G22" i="1" s="1"/>
  <c r="G11" i="1" l="1"/>
  <c r="C18" i="4"/>
  <c r="F8" i="4"/>
  <c r="E7" i="4"/>
  <c r="F7" i="4" l="1"/>
  <c r="G7" i="4" s="1"/>
  <c r="F3" i="1"/>
  <c r="E18" i="4"/>
  <c r="F10" i="4" l="1"/>
  <c r="G10" i="4" s="1"/>
  <c r="G3" i="1"/>
  <c r="F6" i="1"/>
  <c r="G6" i="1" s="1"/>
</calcChain>
</file>

<file path=xl/sharedStrings.xml><?xml version="1.0" encoding="utf-8"?>
<sst xmlns="http://schemas.openxmlformats.org/spreadsheetml/2006/main" count="174" uniqueCount="74">
  <si>
    <t>Cuenta</t>
  </si>
  <si>
    <t>Descripción</t>
  </si>
  <si>
    <t>Periodo Actual</t>
  </si>
  <si>
    <t>Periodo Anterior</t>
  </si>
  <si>
    <t>Diferencia Absoluta</t>
  </si>
  <si>
    <t>Diferencia %</t>
  </si>
  <si>
    <t>4.1.3.01</t>
  </si>
  <si>
    <t>Impuestos generales y selectivos sobre ventas y consumo</t>
  </si>
  <si>
    <t>4.1.3.02</t>
  </si>
  <si>
    <t>Impuestos específicos sobre la producción y consumo de bienes y servicios</t>
  </si>
  <si>
    <t>4.1.3.99</t>
  </si>
  <si>
    <t>Otros impuestos sobre bienes y servicios</t>
  </si>
  <si>
    <t>TOTALES</t>
  </si>
  <si>
    <t xml:space="preserve"> </t>
  </si>
  <si>
    <t>Impuesto general sobre las ventas de bienes y servicios internos</t>
  </si>
  <si>
    <t>SUBTOTAL</t>
  </si>
  <si>
    <t>Impuestos específicos sobre la explotación de recursos naturales y minerales</t>
  </si>
  <si>
    <t>Impuestos específicos sobre la construcción</t>
  </si>
  <si>
    <t>Impuestos específicos a los servicios de diversión y esparcimiento</t>
  </si>
  <si>
    <t>Otros impuestos específicos sobre la producción y consumo de servicios</t>
  </si>
  <si>
    <t>Multas por licencias profesionales, comerciales y otros permisos</t>
  </si>
  <si>
    <t xml:space="preserve">TOTALES </t>
  </si>
  <si>
    <t>Servicios de cementerio</t>
  </si>
  <si>
    <t>Servicios comunitarios</t>
  </si>
  <si>
    <t>Servicios de saneamiento ambiental</t>
  </si>
  <si>
    <t>Otras ventas de servicios</t>
  </si>
  <si>
    <t>Otras ventas de servicios varios</t>
  </si>
  <si>
    <t>4.4.1.02.99.</t>
  </si>
  <si>
    <t>4.4.1.02.99.99.</t>
  </si>
  <si>
    <t>4.4.1.02.04.</t>
  </si>
  <si>
    <t>4.4.1.02.04.03.</t>
  </si>
  <si>
    <t>4.4.1.02.04.04.</t>
  </si>
  <si>
    <t>4.4.2.01.</t>
  </si>
  <si>
    <t>Derechos administrativos a los servicios de transporte</t>
  </si>
  <si>
    <t>Otros derechos administrativos varios</t>
  </si>
  <si>
    <t>4.4.2.99.</t>
  </si>
  <si>
    <t>CUENTA</t>
  </si>
  <si>
    <t>NOMBRE CUENTA</t>
  </si>
  <si>
    <t>4.5.1.98.</t>
  </si>
  <si>
    <t>Resultados positivos de otras inversiones</t>
  </si>
  <si>
    <t>Intereses por inversiones varias en el sector público interno</t>
  </si>
  <si>
    <t>4.5.1.01.</t>
  </si>
  <si>
    <t>Intereses por equivalentes de efectivo</t>
  </si>
  <si>
    <t>4.5.1.01.02.02.0.21101</t>
  </si>
  <si>
    <t>BANCO DE COSTA RICA (BCR)</t>
  </si>
  <si>
    <t>4.5.1.01.02.02.0.21103</t>
  </si>
  <si>
    <t>BANCO NACIONAL DE COSTA RICA (BNCR)</t>
  </si>
  <si>
    <t>4.5.1.98.99.02.0.99999</t>
  </si>
  <si>
    <t>Alquileres (Edificios)</t>
  </si>
  <si>
    <t>4.5.2.01.</t>
  </si>
  <si>
    <t>CODIGO INSTITUCIONAL</t>
  </si>
  <si>
    <t>NOMBRE ENTIDAD</t>
  </si>
  <si>
    <t>Aporte IFAM Licores Nacionales y Ext </t>
  </si>
  <si>
    <t>Ministerio de Hacienda  </t>
  </si>
  <si>
    <t>Ingresos y resultados positivos varios</t>
  </si>
  <si>
    <t>Consejo Nacional de la Política Pública de la Persona Joven (CPJ)</t>
  </si>
  <si>
    <t>Totales</t>
  </si>
  <si>
    <t>4.1.2.01.</t>
  </si>
  <si>
    <t>Impuesto sobre la propiedad de bienes inmuebles</t>
  </si>
  <si>
    <t>4.1.3.01.01.</t>
  </si>
  <si>
    <t>4.1.3.02.01.05.</t>
  </si>
  <si>
    <t>4.1.3.02.01.02.</t>
  </si>
  <si>
    <t>4.1.3.02.02.03.</t>
  </si>
  <si>
    <t>4.1.3.02.02.99.</t>
  </si>
  <si>
    <t>4.1.3.02.</t>
  </si>
  <si>
    <t>4.1.3.99.</t>
  </si>
  <si>
    <t>4.1.3.99.01.02.</t>
  </si>
  <si>
    <t>4.1.3.02.01.04.</t>
  </si>
  <si>
    <t>Impuestos específicos sobre bienes manufacturados</t>
  </si>
  <si>
    <t>4.9.9.99.99</t>
  </si>
  <si>
    <t>Saldo Actual</t>
  </si>
  <si>
    <t>Servicios con contraprestación</t>
  </si>
  <si>
    <t>27454-0</t>
  </si>
  <si>
    <t>LISTO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</si>
</sst>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₡&quot;#,##0.00;[Red]\-&quot;₡&quot;#,##0.00"/>
    <numFmt numFmtId="43" formatCode="_-* #,##0.00_-;\-* #,##0.00_-;_-* &quot;-&quot;??_-;_-@_-"/>
    <numFmt numFmtId="164" formatCode="&quot;₡&quot;#,##0.00"/>
    <numFmt numFmtId="165" formatCode="[$-140A]General"/>
    <numFmt numFmtId="166" formatCode="_-[$₡-140A]* #,##0.00_-;\-[$₡-140A]* #,##0.00_-;_-[$₡-140A]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 Narrow"/>
      <family val="2"/>
    </font>
    <font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9"/>
      <color rgb="FFFFFFFF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Arial"/>
      <family val="2"/>
    </font>
    <font>
      <b/>
      <sz val="8"/>
      <color rgb="FF000000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5" fontId="12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justify" vertical="center"/>
    </xf>
    <xf numFmtId="164" fontId="5" fillId="0" borderId="2" xfId="0" applyNumberFormat="1" applyFont="1" applyBorder="1" applyAlignment="1">
      <alignment horizontal="right" vertical="center"/>
    </xf>
    <xf numFmtId="10" fontId="4" fillId="0" borderId="2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justify" vertical="center"/>
    </xf>
    <xf numFmtId="4" fontId="5" fillId="0" borderId="3" xfId="0" applyNumberFormat="1" applyFont="1" applyBorder="1" applyAlignment="1">
      <alignment horizontal="right" vertical="center"/>
    </xf>
    <xf numFmtId="10" fontId="4" fillId="0" borderId="3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justify" vertical="center"/>
    </xf>
    <xf numFmtId="4" fontId="5" fillId="0" borderId="4" xfId="0" applyNumberFormat="1" applyFont="1" applyBorder="1" applyAlignment="1">
      <alignment horizontal="right" vertical="center"/>
    </xf>
    <xf numFmtId="10" fontId="4" fillId="0" borderId="4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/>
    </xf>
    <xf numFmtId="10" fontId="7" fillId="0" borderId="1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justify" vertical="center" wrapText="1"/>
    </xf>
    <xf numFmtId="4" fontId="8" fillId="3" borderId="2" xfId="0" applyNumberFormat="1" applyFont="1" applyFill="1" applyBorder="1"/>
    <xf numFmtId="10" fontId="8" fillId="0" borderId="2" xfId="1" applyNumberFormat="1" applyFont="1" applyBorder="1"/>
    <xf numFmtId="0" fontId="8" fillId="0" borderId="4" xfId="0" applyFont="1" applyBorder="1"/>
    <xf numFmtId="4" fontId="8" fillId="3" borderId="4" xfId="0" applyNumberFormat="1" applyFont="1" applyFill="1" applyBorder="1"/>
    <xf numFmtId="10" fontId="8" fillId="0" borderId="4" xfId="1" applyNumberFormat="1" applyFont="1" applyBorder="1"/>
    <xf numFmtId="0" fontId="9" fillId="0" borderId="4" xfId="0" applyFont="1" applyBorder="1" applyAlignment="1">
      <alignment horizontal="center"/>
    </xf>
    <xf numFmtId="4" fontId="9" fillId="3" borderId="4" xfId="0" applyNumberFormat="1" applyFont="1" applyFill="1" applyBorder="1"/>
    <xf numFmtId="10" fontId="9" fillId="0" borderId="4" xfId="1" applyNumberFormat="1" applyFont="1" applyBorder="1"/>
    <xf numFmtId="0" fontId="7" fillId="0" borderId="3" xfId="0" applyFont="1" applyBorder="1" applyAlignment="1">
      <alignment horizontal="justify" vertical="center" wrapText="1"/>
    </xf>
    <xf numFmtId="4" fontId="8" fillId="3" borderId="3" xfId="0" applyNumberFormat="1" applyFont="1" applyFill="1" applyBorder="1"/>
    <xf numFmtId="10" fontId="8" fillId="0" borderId="3" xfId="1" applyNumberFormat="1" applyFont="1" applyBorder="1"/>
    <xf numFmtId="0" fontId="8" fillId="0" borderId="3" xfId="0" applyFont="1" applyBorder="1" applyAlignment="1">
      <alignment wrapText="1"/>
    </xf>
    <xf numFmtId="4" fontId="9" fillId="3" borderId="1" xfId="0" applyNumberFormat="1" applyFont="1" applyFill="1" applyBorder="1"/>
    <xf numFmtId="10" fontId="9" fillId="0" borderId="1" xfId="1" applyNumberFormat="1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64" fontId="9" fillId="3" borderId="4" xfId="0" applyNumberFormat="1" applyFont="1" applyFill="1" applyBorder="1"/>
    <xf numFmtId="0" fontId="10" fillId="0" borderId="0" xfId="0" applyFont="1"/>
    <xf numFmtId="4" fontId="10" fillId="3" borderId="3" xfId="0" applyNumberFormat="1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0" borderId="2" xfId="0" applyFont="1" applyBorder="1"/>
    <xf numFmtId="0" fontId="13" fillId="2" borderId="2" xfId="0" applyFont="1" applyFill="1" applyBorder="1" applyAlignment="1">
      <alignment horizontal="center" vertical="center" wrapText="1"/>
    </xf>
    <xf numFmtId="4" fontId="8" fillId="3" borderId="10" xfId="0" applyNumberFormat="1" applyFont="1" applyFill="1" applyBorder="1"/>
    <xf numFmtId="0" fontId="8" fillId="0" borderId="2" xfId="0" applyFont="1" applyBorder="1"/>
    <xf numFmtId="0" fontId="8" fillId="3" borderId="3" xfId="0" applyFont="1" applyFill="1" applyBorder="1"/>
    <xf numFmtId="0" fontId="8" fillId="0" borderId="3" xfId="0" applyFont="1" applyBorder="1"/>
    <xf numFmtId="4" fontId="8" fillId="0" borderId="3" xfId="0" applyNumberFormat="1" applyFont="1" applyBorder="1"/>
    <xf numFmtId="0" fontId="9" fillId="0" borderId="3" xfId="0" applyFont="1" applyBorder="1"/>
    <xf numFmtId="0" fontId="8" fillId="3" borderId="4" xfId="0" applyFont="1" applyFill="1" applyBorder="1"/>
    <xf numFmtId="0" fontId="15" fillId="0" borderId="1" xfId="0" applyFont="1" applyBorder="1"/>
    <xf numFmtId="164" fontId="8" fillId="3" borderId="7" xfId="0" applyNumberFormat="1" applyFont="1" applyFill="1" applyBorder="1"/>
    <xf numFmtId="10" fontId="8" fillId="0" borderId="3" xfId="1" applyNumberFormat="1" applyFont="1" applyBorder="1" applyAlignment="1">
      <alignment horizontal="center"/>
    </xf>
    <xf numFmtId="10" fontId="8" fillId="0" borderId="4" xfId="1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/>
    <xf numFmtId="166" fontId="4" fillId="0" borderId="2" xfId="0" applyNumberFormat="1" applyFont="1" applyBorder="1" applyAlignment="1">
      <alignment vertical="center"/>
    </xf>
    <xf numFmtId="166" fontId="10" fillId="3" borderId="2" xfId="0" applyNumberFormat="1" applyFont="1" applyFill="1" applyBorder="1"/>
    <xf numFmtId="0" fontId="17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right" vertical="center"/>
    </xf>
    <xf numFmtId="10" fontId="6" fillId="0" borderId="6" xfId="0" applyNumberFormat="1" applyFont="1" applyBorder="1" applyAlignment="1">
      <alignment horizontal="center" vertical="center"/>
    </xf>
    <xf numFmtId="0" fontId="2" fillId="0" borderId="0" xfId="0" applyFont="1"/>
    <xf numFmtId="1" fontId="10" fillId="0" borderId="12" xfId="0" applyNumberFormat="1" applyFont="1" applyBorder="1"/>
    <xf numFmtId="0" fontId="10" fillId="0" borderId="13" xfId="0" applyFont="1" applyBorder="1"/>
    <xf numFmtId="166" fontId="10" fillId="3" borderId="13" xfId="0" applyNumberFormat="1" applyFont="1" applyFill="1" applyBorder="1"/>
    <xf numFmtId="166" fontId="10" fillId="0" borderId="13" xfId="0" applyNumberFormat="1" applyFont="1" applyBorder="1"/>
    <xf numFmtId="10" fontId="10" fillId="0" borderId="14" xfId="1" applyNumberFormat="1" applyFont="1" applyBorder="1"/>
    <xf numFmtId="8" fontId="6" fillId="0" borderId="8" xfId="0" applyNumberFormat="1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8" fillId="3" borderId="4" xfId="0" applyNumberFormat="1" applyFont="1" applyFill="1" applyBorder="1"/>
    <xf numFmtId="0" fontId="8" fillId="0" borderId="4" xfId="0" applyFont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top" wrapText="1"/>
    </xf>
    <xf numFmtId="164" fontId="5" fillId="0" borderId="2" xfId="0" applyNumberFormat="1" applyFont="1" applyBorder="1" applyAlignment="1">
      <alignment horizontal="right" vertical="top"/>
    </xf>
    <xf numFmtId="10" fontId="4" fillId="0" borderId="2" xfId="1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justify" vertical="top"/>
    </xf>
    <xf numFmtId="4" fontId="0" fillId="0" borderId="15" xfId="0" applyNumberFormat="1" applyBorder="1"/>
    <xf numFmtId="4" fontId="0" fillId="7" borderId="15" xfId="0" applyNumberFormat="1" applyFill="1" applyBorder="1"/>
    <xf numFmtId="1" fontId="10" fillId="0" borderId="1" xfId="0" applyNumberFormat="1" applyFont="1" applyBorder="1"/>
    <xf numFmtId="0" fontId="10" fillId="0" borderId="6" xfId="0" applyFont="1" applyBorder="1"/>
    <xf numFmtId="0" fontId="8" fillId="0" borderId="18" xfId="0" applyFont="1" applyBorder="1"/>
    <xf numFmtId="164" fontId="8" fillId="3" borderId="18" xfId="0" applyNumberFormat="1" applyFont="1" applyFill="1" applyBorder="1"/>
    <xf numFmtId="0" fontId="8" fillId="0" borderId="19" xfId="0" applyFont="1" applyBorder="1"/>
    <xf numFmtId="10" fontId="8" fillId="0" borderId="20" xfId="1" applyNumberFormat="1" applyFont="1" applyBorder="1"/>
    <xf numFmtId="10" fontId="8" fillId="0" borderId="21" xfId="1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4" fontId="8" fillId="3" borderId="22" xfId="0" applyNumberFormat="1" applyFont="1" applyFill="1" applyBorder="1"/>
    <xf numFmtId="0" fontId="9" fillId="3" borderId="24" xfId="0" applyFont="1" applyFill="1" applyBorder="1"/>
    <xf numFmtId="0" fontId="8" fillId="3" borderId="25" xfId="0" applyFont="1" applyFill="1" applyBorder="1"/>
    <xf numFmtId="0" fontId="9" fillId="3" borderId="25" xfId="0" applyFont="1" applyFill="1" applyBorder="1"/>
    <xf numFmtId="0" fontId="9" fillId="0" borderId="24" xfId="0" applyFont="1" applyBorder="1"/>
    <xf numFmtId="0" fontId="8" fillId="0" borderId="25" xfId="0" applyFont="1" applyBorder="1"/>
    <xf numFmtId="0" fontId="9" fillId="0" borderId="25" xfId="0" applyFont="1" applyBorder="1"/>
    <xf numFmtId="0" fontId="8" fillId="0" borderId="26" xfId="0" applyFont="1" applyBorder="1"/>
    <xf numFmtId="4" fontId="8" fillId="3" borderId="24" xfId="0" applyNumberFormat="1" applyFont="1" applyFill="1" applyBorder="1"/>
    <xf numFmtId="164" fontId="8" fillId="3" borderId="25" xfId="0" applyNumberFormat="1" applyFont="1" applyFill="1" applyBorder="1"/>
    <xf numFmtId="4" fontId="8" fillId="3" borderId="25" xfId="0" applyNumberFormat="1" applyFont="1" applyFill="1" applyBorder="1"/>
    <xf numFmtId="0" fontId="18" fillId="0" borderId="0" xfId="0" applyFont="1"/>
    <xf numFmtId="4" fontId="19" fillId="0" borderId="0" xfId="0" applyNumberFormat="1" applyFont="1"/>
    <xf numFmtId="0" fontId="13" fillId="6" borderId="1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5" fillId="0" borderId="7" xfId="0" applyFont="1" applyBorder="1"/>
    <xf numFmtId="0" fontId="15" fillId="0" borderId="3" xfId="0" applyFont="1" applyBorder="1"/>
    <xf numFmtId="0" fontId="15" fillId="0" borderId="16" xfId="0" applyFont="1" applyBorder="1"/>
    <xf numFmtId="4" fontId="0" fillId="0" borderId="0" xfId="0" applyNumberFormat="1"/>
    <xf numFmtId="0" fontId="7" fillId="3" borderId="2" xfId="0" applyFont="1" applyFill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1" fontId="8" fillId="0" borderId="3" xfId="0" applyNumberFormat="1" applyFont="1" applyBorder="1"/>
    <xf numFmtId="164" fontId="8" fillId="3" borderId="3" xfId="0" applyNumberFormat="1" applyFont="1" applyFill="1" applyBorder="1"/>
    <xf numFmtId="1" fontId="9" fillId="0" borderId="3" xfId="0" applyNumberFormat="1" applyFont="1" applyBorder="1"/>
    <xf numFmtId="0" fontId="15" fillId="0" borderId="4" xfId="0" applyFont="1" applyBorder="1"/>
    <xf numFmtId="166" fontId="7" fillId="4" borderId="4" xfId="0" applyNumberFormat="1" applyFont="1" applyFill="1" applyBorder="1" applyAlignment="1">
      <alignment horizontal="right" vertical="center"/>
    </xf>
    <xf numFmtId="10" fontId="7" fillId="0" borderId="8" xfId="0" applyNumberFormat="1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center" wrapText="1"/>
    </xf>
    <xf numFmtId="164" fontId="8" fillId="0" borderId="4" xfId="0" applyNumberFormat="1" applyFont="1" applyBorder="1"/>
    <xf numFmtId="10" fontId="8" fillId="0" borderId="8" xfId="1" applyNumberFormat="1" applyFont="1" applyBorder="1"/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justify" vertical="center" wrapText="1"/>
    </xf>
    <xf numFmtId="8" fontId="7" fillId="0" borderId="4" xfId="0" applyNumberFormat="1" applyFont="1" applyBorder="1" applyAlignment="1">
      <alignment horizontal="right" vertical="center"/>
    </xf>
    <xf numFmtId="164" fontId="9" fillId="0" borderId="4" xfId="0" applyNumberFormat="1" applyFont="1" applyBorder="1"/>
    <xf numFmtId="10" fontId="9" fillId="0" borderId="8" xfId="1" applyNumberFormat="1" applyFont="1" applyBorder="1"/>
    <xf numFmtId="0" fontId="9" fillId="3" borderId="4" xfId="0" applyFont="1" applyFill="1" applyBorder="1"/>
    <xf numFmtId="10" fontId="9" fillId="0" borderId="4" xfId="1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0" fontId="5" fillId="0" borderId="11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10" fontId="5" fillId="0" borderId="27" xfId="0" applyNumberFormat="1" applyFont="1" applyBorder="1" applyAlignment="1">
      <alignment horizontal="center" vertical="center"/>
    </xf>
    <xf numFmtId="10" fontId="5" fillId="0" borderId="2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justify" vertical="center" wrapText="1"/>
    </xf>
    <xf numFmtId="8" fontId="5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/>
    <xf numFmtId="10" fontId="8" fillId="0" borderId="6" xfId="1" applyNumberFormat="1" applyFont="1" applyBorder="1"/>
    <xf numFmtId="43" fontId="0" fillId="0" borderId="0" xfId="11" applyFont="1"/>
    <xf numFmtId="0" fontId="3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164" fontId="5" fillId="0" borderId="11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23" fillId="8" borderId="0" xfId="0" applyFont="1" applyFill="1"/>
    <xf numFmtId="0" fontId="8" fillId="0" borderId="7" xfId="0" applyFont="1" applyBorder="1" applyAlignment="1">
      <alignment wrapText="1"/>
    </xf>
    <xf numFmtId="0" fontId="24" fillId="0" borderId="2" xfId="0" applyFont="1" applyBorder="1"/>
    <xf numFmtId="164" fontId="20" fillId="3" borderId="4" xfId="0" applyNumberFormat="1" applyFont="1" applyFill="1" applyBorder="1"/>
    <xf numFmtId="4" fontId="25" fillId="3" borderId="4" xfId="0" applyNumberFormat="1" applyFont="1" applyFill="1" applyBorder="1"/>
    <xf numFmtId="0" fontId="24" fillId="0" borderId="3" xfId="0" applyFont="1" applyBorder="1"/>
    <xf numFmtId="4" fontId="20" fillId="3" borderId="15" xfId="0" applyNumberFormat="1" applyFont="1" applyFill="1" applyBorder="1"/>
    <xf numFmtId="4" fontId="20" fillId="3" borderId="3" xfId="0" applyNumberFormat="1" applyFont="1" applyFill="1" applyBorder="1"/>
    <xf numFmtId="4" fontId="25" fillId="3" borderId="1" xfId="0" applyNumberFormat="1" applyFont="1" applyFill="1" applyBorder="1"/>
    <xf numFmtId="164" fontId="20" fillId="0" borderId="2" xfId="0" applyNumberFormat="1" applyFont="1" applyBorder="1" applyAlignment="1">
      <alignment horizontal="right" vertical="top"/>
    </xf>
    <xf numFmtId="164" fontId="20" fillId="3" borderId="23" xfId="0" applyNumberFormat="1" applyFont="1" applyFill="1" applyBorder="1"/>
    <xf numFmtId="4" fontId="20" fillId="0" borderId="23" xfId="0" applyNumberFormat="1" applyFont="1" applyBorder="1"/>
    <xf numFmtId="4" fontId="20" fillId="3" borderId="4" xfId="0" applyNumberFormat="1" applyFont="1" applyFill="1" applyBorder="1"/>
    <xf numFmtId="166" fontId="20" fillId="3" borderId="2" xfId="0" applyNumberFormat="1" applyFont="1" applyFill="1" applyBorder="1"/>
    <xf numFmtId="164" fontId="20" fillId="3" borderId="3" xfId="0" applyNumberFormat="1" applyFont="1" applyFill="1" applyBorder="1"/>
    <xf numFmtId="166" fontId="20" fillId="0" borderId="3" xfId="0" applyNumberFormat="1" applyFont="1" applyBorder="1" applyAlignment="1">
      <alignment vertical="center"/>
    </xf>
    <xf numFmtId="166" fontId="26" fillId="3" borderId="13" xfId="0" applyNumberFormat="1" applyFont="1" applyFill="1" applyBorder="1"/>
    <xf numFmtId="8" fontId="20" fillId="0" borderId="1" xfId="0" applyNumberFormat="1" applyFont="1" applyBorder="1" applyAlignment="1">
      <alignment horizontal="right" vertical="center"/>
    </xf>
    <xf numFmtId="4" fontId="20" fillId="0" borderId="4" xfId="0" applyNumberFormat="1" applyFont="1" applyBorder="1"/>
    <xf numFmtId="8" fontId="21" fillId="0" borderId="8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22" fillId="8" borderId="0" xfId="0" applyFont="1" applyFill="1"/>
  </cellXfs>
  <cellStyles count="12">
    <cellStyle name="Comma 2" xfId="2" xr:uid="{00000000-0005-0000-0000-000000000000}"/>
    <cellStyle name="Comma 2 2" xfId="8" xr:uid="{00000000-0005-0000-0000-000001000000}"/>
    <cellStyle name="Comma 3" xfId="5" xr:uid="{00000000-0005-0000-0000-000002000000}"/>
    <cellStyle name="Comma 4" xfId="6" xr:uid="{00000000-0005-0000-0000-000003000000}"/>
    <cellStyle name="Comma 5" xfId="9" xr:uid="{00000000-0005-0000-0000-000004000000}"/>
    <cellStyle name="Comma 6" xfId="10" xr:uid="{00000000-0005-0000-0000-000005000000}"/>
    <cellStyle name="Excel Built-in Normal" xfId="4" xr:uid="{00000000-0005-0000-0000-000006000000}"/>
    <cellStyle name="Millares" xfId="11" builtinId="3"/>
    <cellStyle name="Millares 2" xfId="7" xr:uid="{00000000-0005-0000-0000-000008000000}"/>
    <cellStyle name="Normal" xfId="0" builtinId="0"/>
    <cellStyle name="Normal 2" xfId="3" xr:uid="{00000000-0005-0000-0000-00000A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workbookViewId="0">
      <selection activeCell="F26" sqref="F26"/>
    </sheetView>
  </sheetViews>
  <sheetFormatPr baseColWidth="10" defaultColWidth="9.140625" defaultRowHeight="15" x14ac:dyDescent="0.25"/>
  <cols>
    <col min="1" max="1" width="8.28515625" customWidth="1"/>
    <col min="2" max="2" width="40.85546875" customWidth="1"/>
    <col min="4" max="4" width="10" customWidth="1"/>
  </cols>
  <sheetData>
    <row r="1" spans="1:8" ht="15.75" thickBot="1" x14ac:dyDescent="0.3"/>
    <row r="2" spans="1:8" ht="26.25" thickBot="1" x14ac:dyDescent="0.3">
      <c r="A2" s="76" t="s">
        <v>0</v>
      </c>
      <c r="B2" s="76" t="s">
        <v>1</v>
      </c>
      <c r="C2" s="76" t="s">
        <v>2</v>
      </c>
      <c r="D2" s="76" t="s">
        <v>3</v>
      </c>
      <c r="E2" s="76" t="s">
        <v>4</v>
      </c>
      <c r="F2" s="76" t="s">
        <v>5</v>
      </c>
    </row>
    <row r="3" spans="1:8" ht="16.5" customHeight="1" thickBot="1" x14ac:dyDescent="0.3">
      <c r="A3" s="80" t="s">
        <v>57</v>
      </c>
      <c r="B3" s="77" t="s">
        <v>58</v>
      </c>
      <c r="C3" s="78">
        <v>492567.88989999995</v>
      </c>
      <c r="D3" s="165">
        <v>546116.20136000006</v>
      </c>
      <c r="E3" s="78">
        <f>C3-D3</f>
        <v>-53548.311460000114</v>
      </c>
      <c r="F3" s="79">
        <f>E3/D3</f>
        <v>-9.8052962586804931E-2</v>
      </c>
      <c r="H3" s="146" t="s">
        <v>73</v>
      </c>
    </row>
    <row r="4" spans="1:8" ht="15.75" thickBot="1" x14ac:dyDescent="0.3">
      <c r="A4" s="12"/>
      <c r="B4" s="13" t="s">
        <v>12</v>
      </c>
      <c r="C4" s="14">
        <f>SUM(C3:C3)</f>
        <v>492567.88989999995</v>
      </c>
      <c r="D4" s="14">
        <f>SUM(D3:D3)</f>
        <v>546116.20136000006</v>
      </c>
      <c r="E4" s="14">
        <f>SUM(E3:E3)</f>
        <v>-53548.311460000114</v>
      </c>
      <c r="F4" s="15">
        <f>E4/D4</f>
        <v>-9.8052962586804931E-2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3"/>
  <sheetViews>
    <sheetView workbookViewId="0">
      <selection activeCell="J21" sqref="J21"/>
    </sheetView>
  </sheetViews>
  <sheetFormatPr baseColWidth="10" defaultColWidth="9.140625" defaultRowHeight="15" x14ac:dyDescent="0.25"/>
  <cols>
    <col min="1" max="1" width="0.85546875" customWidth="1"/>
    <col min="2" max="2" width="10.28515625" customWidth="1"/>
    <col min="3" max="3" width="40" customWidth="1"/>
    <col min="4" max="4" width="10" bestFit="1" customWidth="1"/>
    <col min="5" max="5" width="8.7109375" bestFit="1" customWidth="1"/>
    <col min="6" max="6" width="10" customWidth="1"/>
    <col min="7" max="7" width="7.85546875" bestFit="1" customWidth="1"/>
  </cols>
  <sheetData>
    <row r="1" spans="2:10" ht="15.75" thickBot="1" x14ac:dyDescent="0.3"/>
    <row r="2" spans="2:10" ht="26.25" thickBot="1" x14ac:dyDescent="0.3">
      <c r="B2" s="76" t="s">
        <v>0</v>
      </c>
      <c r="C2" s="76" t="s">
        <v>1</v>
      </c>
      <c r="D2" s="152" t="s">
        <v>2</v>
      </c>
      <c r="E2" s="76" t="s">
        <v>3</v>
      </c>
      <c r="F2" s="76" t="s">
        <v>4</v>
      </c>
      <c r="G2" s="76" t="s">
        <v>5</v>
      </c>
      <c r="H2" s="2"/>
    </row>
    <row r="3" spans="2:10" ht="25.5" x14ac:dyDescent="0.25">
      <c r="B3" s="3" t="s">
        <v>6</v>
      </c>
      <c r="C3" s="147" t="s">
        <v>7</v>
      </c>
      <c r="D3" s="4">
        <v>238291.88444999998</v>
      </c>
      <c r="E3" s="150">
        <f>+E11</f>
        <v>228956.32131999999</v>
      </c>
      <c r="F3" s="4">
        <f>D3-E3</f>
        <v>9335.563129999995</v>
      </c>
      <c r="G3" s="5">
        <f>F3/E3</f>
        <v>4.0774428398297764E-2</v>
      </c>
      <c r="J3" s="156" t="s">
        <v>73</v>
      </c>
    </row>
    <row r="4" spans="2:10" ht="25.5" x14ac:dyDescent="0.25">
      <c r="B4" s="6" t="s">
        <v>8</v>
      </c>
      <c r="C4" s="148" t="s">
        <v>9</v>
      </c>
      <c r="D4" s="154">
        <v>66309.867830000003</v>
      </c>
      <c r="E4" s="151">
        <f>+E18</f>
        <v>37984.729200000002</v>
      </c>
      <c r="F4" s="7">
        <f>D4-E4</f>
        <v>28325.138630000001</v>
      </c>
      <c r="G4" s="8">
        <f>F4/E4</f>
        <v>0.74569805357464547</v>
      </c>
    </row>
    <row r="5" spans="2:10" ht="15.75" thickBot="1" x14ac:dyDescent="0.3">
      <c r="B5" s="9" t="s">
        <v>10</v>
      </c>
      <c r="C5" s="149" t="s">
        <v>11</v>
      </c>
      <c r="D5" s="155">
        <v>4875</v>
      </c>
      <c r="E5" s="151">
        <f>+E21</f>
        <v>4125</v>
      </c>
      <c r="F5" s="10">
        <f>D5-E5</f>
        <v>750</v>
      </c>
      <c r="G5" s="11">
        <f>F5/E5</f>
        <v>0.18181818181818182</v>
      </c>
    </row>
    <row r="6" spans="2:10" ht="15.75" thickBot="1" x14ac:dyDescent="0.3">
      <c r="B6" s="12"/>
      <c r="C6" s="13" t="s">
        <v>12</v>
      </c>
      <c r="D6" s="153">
        <f>SUM(D3:D5)</f>
        <v>309476.75228000002</v>
      </c>
      <c r="E6" s="14">
        <f>SUM(E3:E5)</f>
        <v>271066.05051999999</v>
      </c>
      <c r="F6" s="14">
        <f>SUM(F3:F5)</f>
        <v>38410.701759999996</v>
      </c>
      <c r="G6" s="15">
        <f>F6/E6</f>
        <v>0.14170236990694618</v>
      </c>
    </row>
    <row r="7" spans="2:10" ht="15.6" customHeight="1" thickBot="1" x14ac:dyDescent="0.3"/>
    <row r="8" spans="2:10" ht="27.75" thickBot="1" x14ac:dyDescent="0.3">
      <c r="B8" s="104" t="s">
        <v>0</v>
      </c>
      <c r="C8" s="104" t="s">
        <v>1</v>
      </c>
      <c r="D8" s="104" t="s">
        <v>2</v>
      </c>
      <c r="E8" s="104" t="s">
        <v>3</v>
      </c>
      <c r="F8" s="104" t="s">
        <v>4</v>
      </c>
      <c r="G8" s="104" t="s">
        <v>5</v>
      </c>
    </row>
    <row r="9" spans="2:10" x14ac:dyDescent="0.25">
      <c r="B9" s="16" t="s">
        <v>6</v>
      </c>
      <c r="C9" s="16" t="s">
        <v>7</v>
      </c>
      <c r="D9" s="105" t="s">
        <v>13</v>
      </c>
      <c r="E9" s="158" t="s">
        <v>13</v>
      </c>
      <c r="F9" s="105" t="s">
        <v>13</v>
      </c>
      <c r="G9" s="18" t="s">
        <v>13</v>
      </c>
    </row>
    <row r="10" spans="2:10" ht="15.75" thickBot="1" x14ac:dyDescent="0.3">
      <c r="B10" s="19" t="s">
        <v>59</v>
      </c>
      <c r="C10" s="19" t="s">
        <v>14</v>
      </c>
      <c r="D10" s="74">
        <v>238291.88444999998</v>
      </c>
      <c r="E10" s="159">
        <v>228956.32131999999</v>
      </c>
      <c r="F10" s="74">
        <f>D10-E10</f>
        <v>9335.563129999995</v>
      </c>
      <c r="G10" s="21">
        <f>F10/E10</f>
        <v>4.0774428398297764E-2</v>
      </c>
    </row>
    <row r="11" spans="2:10" ht="15.75" thickBot="1" x14ac:dyDescent="0.3">
      <c r="B11" s="106"/>
      <c r="C11" s="22" t="s">
        <v>15</v>
      </c>
      <c r="D11" s="23">
        <f>D10</f>
        <v>238291.88444999998</v>
      </c>
      <c r="E11" s="160">
        <f>E10</f>
        <v>228956.32131999999</v>
      </c>
      <c r="F11" s="23">
        <f>D11-E11</f>
        <v>9335.563129999995</v>
      </c>
      <c r="G11" s="24">
        <f>F11/E11</f>
        <v>4.0774428398297764E-2</v>
      </c>
    </row>
    <row r="12" spans="2:10" ht="27" x14ac:dyDescent="0.25">
      <c r="B12" s="16" t="s">
        <v>64</v>
      </c>
      <c r="C12" s="25" t="s">
        <v>9</v>
      </c>
      <c r="D12" s="26"/>
      <c r="E12" s="161"/>
      <c r="F12" s="107"/>
      <c r="G12" s="27"/>
    </row>
    <row r="13" spans="2:10" ht="27" x14ac:dyDescent="0.25">
      <c r="B13" s="28" t="s">
        <v>61</v>
      </c>
      <c r="C13" s="157" t="s">
        <v>16</v>
      </c>
      <c r="D13" s="154">
        <v>2045.0386699999999</v>
      </c>
      <c r="E13" s="162">
        <v>2840.19839</v>
      </c>
      <c r="F13" s="26">
        <f>D13-E13</f>
        <v>-795.15972000000011</v>
      </c>
      <c r="G13" s="27">
        <f t="shared" ref="G13:G18" si="0">F13/E13</f>
        <v>-0.27996625968089506</v>
      </c>
    </row>
    <row r="14" spans="2:10" x14ac:dyDescent="0.25">
      <c r="B14" s="28" t="s">
        <v>67</v>
      </c>
      <c r="C14" s="157" t="s">
        <v>68</v>
      </c>
      <c r="D14" s="154">
        <v>27611.064999999999</v>
      </c>
      <c r="E14" s="162">
        <v>0</v>
      </c>
      <c r="F14" s="26">
        <f>D14-E14</f>
        <v>27611.064999999999</v>
      </c>
      <c r="G14" s="27" t="e">
        <f>F14/E14</f>
        <v>#DIV/0!</v>
      </c>
      <c r="J14" s="156" t="s">
        <v>73</v>
      </c>
    </row>
    <row r="15" spans="2:10" x14ac:dyDescent="0.25">
      <c r="B15" s="28" t="s">
        <v>60</v>
      </c>
      <c r="C15" s="157" t="s">
        <v>17</v>
      </c>
      <c r="D15" s="154">
        <v>27209.34737</v>
      </c>
      <c r="E15" s="162">
        <v>25356.19081</v>
      </c>
      <c r="F15" s="26">
        <f>D15-E15</f>
        <v>1853.1565599999994</v>
      </c>
      <c r="G15" s="27">
        <f t="shared" si="0"/>
        <v>7.3084974548667206E-2</v>
      </c>
    </row>
    <row r="16" spans="2:10" ht="27" x14ac:dyDescent="0.25">
      <c r="B16" s="28" t="s">
        <v>62</v>
      </c>
      <c r="C16" s="28" t="s">
        <v>18</v>
      </c>
      <c r="D16" s="154">
        <v>973.5</v>
      </c>
      <c r="E16" s="163">
        <v>1329.9</v>
      </c>
      <c r="F16" s="26">
        <f>D16-E16</f>
        <v>-356.40000000000009</v>
      </c>
      <c r="G16" s="27">
        <f t="shared" si="0"/>
        <v>-0.26799007444168738</v>
      </c>
    </row>
    <row r="17" spans="2:7" ht="33.75" customHeight="1" thickBot="1" x14ac:dyDescent="0.3">
      <c r="B17" s="75" t="s">
        <v>63</v>
      </c>
      <c r="C17" s="75" t="s">
        <v>19</v>
      </c>
      <c r="D17" s="154">
        <v>8470.9167899999993</v>
      </c>
      <c r="E17" s="163">
        <v>8458.44</v>
      </c>
      <c r="F17" s="26">
        <f>D17-E17</f>
        <v>12.4767899999988</v>
      </c>
      <c r="G17" s="27">
        <f t="shared" si="0"/>
        <v>1.475069871039908E-3</v>
      </c>
    </row>
    <row r="18" spans="2:7" ht="15.75" thickBot="1" x14ac:dyDescent="0.3">
      <c r="B18" s="106"/>
      <c r="C18" s="22" t="s">
        <v>15</v>
      </c>
      <c r="D18" s="29">
        <f>SUM(D13:D17)</f>
        <v>66309.867830000003</v>
      </c>
      <c r="E18" s="164">
        <f>SUM(E13:E17)</f>
        <v>37984.729200000002</v>
      </c>
      <c r="F18" s="29">
        <f>SUM(F13:F17)</f>
        <v>28325.138629999994</v>
      </c>
      <c r="G18" s="30">
        <f t="shared" si="0"/>
        <v>0.74569805357464525</v>
      </c>
    </row>
    <row r="19" spans="2:7" x14ac:dyDescent="0.25">
      <c r="B19" s="31" t="s">
        <v>65</v>
      </c>
      <c r="C19" s="31" t="s">
        <v>11</v>
      </c>
      <c r="D19" s="17"/>
      <c r="E19" s="158"/>
      <c r="F19" s="105"/>
      <c r="G19" s="18"/>
    </row>
    <row r="20" spans="2:7" ht="27.75" thickBot="1" x14ac:dyDescent="0.3">
      <c r="B20" s="28" t="s">
        <v>66</v>
      </c>
      <c r="C20" s="28" t="s">
        <v>20</v>
      </c>
      <c r="D20" s="154">
        <v>4875</v>
      </c>
      <c r="E20" s="163">
        <v>4125</v>
      </c>
      <c r="F20" s="26">
        <f>D20-E20</f>
        <v>750</v>
      </c>
      <c r="G20" s="27">
        <f>F20/E20</f>
        <v>0.18181818181818182</v>
      </c>
    </row>
    <row r="21" spans="2:7" ht="15.75" thickBot="1" x14ac:dyDescent="0.3">
      <c r="B21" s="47"/>
      <c r="C21" s="32" t="s">
        <v>15</v>
      </c>
      <c r="D21" s="29">
        <f>D20</f>
        <v>4875</v>
      </c>
      <c r="E21" s="29">
        <f>E20</f>
        <v>4125</v>
      </c>
      <c r="F21" s="29">
        <f>D21-E21</f>
        <v>750</v>
      </c>
      <c r="G21" s="30">
        <f>F21/E21</f>
        <v>0.18181818181818182</v>
      </c>
    </row>
    <row r="22" spans="2:7" ht="15.75" thickBot="1" x14ac:dyDescent="0.3">
      <c r="B22" s="108"/>
      <c r="C22" s="22" t="s">
        <v>21</v>
      </c>
      <c r="D22" s="33">
        <f>D11+D18+D21</f>
        <v>309476.75228000002</v>
      </c>
      <c r="E22" s="33">
        <f>E11+E18+E21</f>
        <v>271066.05051999999</v>
      </c>
      <c r="F22" s="33">
        <f>F11+F18+F21</f>
        <v>38410.701759999989</v>
      </c>
      <c r="G22" s="24">
        <f>F22/E22</f>
        <v>0.14170236990694615</v>
      </c>
    </row>
    <row r="23" spans="2:7" x14ac:dyDescent="0.25">
      <c r="D23" s="109"/>
    </row>
  </sheetData>
  <protectedRanges>
    <protectedRange sqref="C15" name="Rango1_1_2"/>
    <protectedRange sqref="C20" name="Rango1_1_3"/>
    <protectedRange sqref="D13:D14" name="Rango1"/>
    <protectedRange sqref="D15" name="Rango1_2"/>
    <protectedRange sqref="D16" name="Rango1_3"/>
    <protectedRange sqref="E14" name="Rango1_1_4"/>
    <protectedRange sqref="E15" name="Rango1_1_5"/>
    <protectedRange sqref="E16" name="Rango1_1_6"/>
    <protectedRange sqref="D5:E5" name="Rango1_4"/>
    <protectedRange sqref="B13:B14" name="Rango1_1_7"/>
    <protectedRange sqref="B15" name="Rango1_1_8"/>
    <protectedRange sqref="B16" name="Rango1_1_9"/>
    <protectedRange sqref="B17" name="Rango1_1_10"/>
    <protectedRange sqref="B12" name="Rango1_1_11"/>
    <protectedRange sqref="B19" name="Rango1_1_12"/>
    <protectedRange sqref="B20" name="Rango1_1_13"/>
    <protectedRange sqref="E13" name="Rango1_5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"/>
  <sheetViews>
    <sheetView topLeftCell="H1" workbookViewId="0">
      <selection activeCell="P11" sqref="P11"/>
    </sheetView>
  </sheetViews>
  <sheetFormatPr baseColWidth="10" defaultColWidth="9.140625" defaultRowHeight="15" x14ac:dyDescent="0.25"/>
  <cols>
    <col min="1" max="1" width="9.42578125" bestFit="1" customWidth="1"/>
    <col min="2" max="2" width="21.85546875" bestFit="1" customWidth="1"/>
    <col min="3" max="4" width="9.7109375" bestFit="1" customWidth="1"/>
    <col min="6" max="6" width="7.42578125" customWidth="1"/>
    <col min="7" max="7" width="2.7109375" customWidth="1"/>
    <col min="8" max="8" width="3.140625" customWidth="1"/>
    <col min="9" max="9" width="9.42578125" bestFit="1" customWidth="1"/>
    <col min="10" max="10" width="30.140625" bestFit="1" customWidth="1"/>
    <col min="11" max="11" width="9.42578125" customWidth="1"/>
    <col min="12" max="12" width="9" customWidth="1"/>
    <col min="13" max="13" width="9.28515625" customWidth="1"/>
    <col min="14" max="14" width="7.140625" customWidth="1"/>
    <col min="15" max="15" width="3.7109375" customWidth="1"/>
  </cols>
  <sheetData>
    <row r="1" spans="1:17" ht="15.75" thickBot="1" x14ac:dyDescent="0.3">
      <c r="J1" s="102" t="s">
        <v>71</v>
      </c>
    </row>
    <row r="2" spans="1:17" ht="27.75" thickBot="1" x14ac:dyDescent="0.3">
      <c r="A2" s="36" t="s">
        <v>0</v>
      </c>
      <c r="B2" s="36" t="s">
        <v>1</v>
      </c>
      <c r="C2" s="36" t="s">
        <v>2</v>
      </c>
      <c r="D2" s="39" t="s">
        <v>3</v>
      </c>
      <c r="E2" s="36" t="s">
        <v>4</v>
      </c>
      <c r="F2" s="36" t="s">
        <v>5</v>
      </c>
      <c r="I2" s="39" t="s">
        <v>0</v>
      </c>
      <c r="J2" s="39" t="s">
        <v>1</v>
      </c>
      <c r="K2" s="39" t="s">
        <v>70</v>
      </c>
      <c r="L2" s="90" t="s">
        <v>3</v>
      </c>
      <c r="M2" s="39" t="s">
        <v>4</v>
      </c>
      <c r="N2" s="39" t="s">
        <v>5</v>
      </c>
    </row>
    <row r="3" spans="1:17" x14ac:dyDescent="0.25">
      <c r="A3" s="37" t="s">
        <v>29</v>
      </c>
      <c r="B3" s="38" t="s">
        <v>23</v>
      </c>
      <c r="C3" s="40"/>
      <c r="D3" s="17"/>
      <c r="E3" s="41"/>
      <c r="F3" s="18"/>
      <c r="I3" s="92" t="s">
        <v>29</v>
      </c>
      <c r="J3" s="95" t="s">
        <v>23</v>
      </c>
      <c r="K3" s="99"/>
      <c r="L3" s="91"/>
      <c r="M3" s="87"/>
      <c r="N3" s="88"/>
    </row>
    <row r="4" spans="1:17" x14ac:dyDescent="0.25">
      <c r="A4" s="42" t="s">
        <v>30</v>
      </c>
      <c r="B4" s="43" t="s">
        <v>22</v>
      </c>
      <c r="C4" s="48">
        <v>18191.928329999999</v>
      </c>
      <c r="D4" s="48">
        <v>10110.495000000001</v>
      </c>
      <c r="E4" s="48">
        <f>C4-D4</f>
        <v>8081.433329999998</v>
      </c>
      <c r="F4" s="49">
        <f>E4/D4</f>
        <v>0.79931134232300172</v>
      </c>
      <c r="I4" s="93" t="s">
        <v>30</v>
      </c>
      <c r="J4" s="96" t="s">
        <v>22</v>
      </c>
      <c r="K4" s="100">
        <v>27916.06666</v>
      </c>
      <c r="L4" s="166">
        <v>14757.865</v>
      </c>
      <c r="M4" s="86">
        <f>K4-L4</f>
        <v>13158.201660000001</v>
      </c>
      <c r="N4" s="89">
        <f>M4/L4</f>
        <v>0.89160604599649074</v>
      </c>
    </row>
    <row r="5" spans="1:17" x14ac:dyDescent="0.25">
      <c r="A5" s="42" t="s">
        <v>31</v>
      </c>
      <c r="B5" s="43" t="s">
        <v>24</v>
      </c>
      <c r="C5" s="26">
        <v>292353.11167000001</v>
      </c>
      <c r="D5" s="44">
        <v>175685.97773000001</v>
      </c>
      <c r="E5" s="44">
        <f>C5-D5</f>
        <v>116667.13394</v>
      </c>
      <c r="F5" s="49">
        <f>E5/D5</f>
        <v>0.66406628148376123</v>
      </c>
      <c r="I5" s="93" t="s">
        <v>31</v>
      </c>
      <c r="J5" s="96" t="s">
        <v>24</v>
      </c>
      <c r="K5" s="100">
        <v>437265.80249999999</v>
      </c>
      <c r="L5" s="167">
        <v>263448.44052</v>
      </c>
      <c r="M5" s="86">
        <f>K5-L5</f>
        <v>173817.36197999999</v>
      </c>
      <c r="N5" s="89">
        <f>M5/L5</f>
        <v>0.6597775323206152</v>
      </c>
    </row>
    <row r="6" spans="1:17" x14ac:dyDescent="0.25">
      <c r="A6" s="42" t="s">
        <v>27</v>
      </c>
      <c r="B6" s="45" t="s">
        <v>25</v>
      </c>
      <c r="C6" s="26" t="s">
        <v>13</v>
      </c>
      <c r="D6" s="44"/>
      <c r="E6" s="43"/>
      <c r="F6" s="49"/>
      <c r="I6" s="94" t="s">
        <v>27</v>
      </c>
      <c r="J6" s="97" t="s">
        <v>25</v>
      </c>
      <c r="K6" s="101"/>
      <c r="L6" s="167"/>
      <c r="M6" s="85"/>
      <c r="N6" s="89"/>
      <c r="Q6" s="156" t="s">
        <v>73</v>
      </c>
    </row>
    <row r="7" spans="1:17" ht="15.75" thickBot="1" x14ac:dyDescent="0.3">
      <c r="A7" s="46" t="s">
        <v>28</v>
      </c>
      <c r="B7" s="19" t="s">
        <v>26</v>
      </c>
      <c r="C7" s="20">
        <v>30465.298870000002</v>
      </c>
      <c r="D7" s="20">
        <v>26651.93175</v>
      </c>
      <c r="E7" s="20">
        <f>C7-D7</f>
        <v>3813.3671200000026</v>
      </c>
      <c r="F7" s="50">
        <f>E7/D7</f>
        <v>0.14308032737626994</v>
      </c>
      <c r="I7" s="46" t="s">
        <v>28</v>
      </c>
      <c r="J7" s="19" t="s">
        <v>26</v>
      </c>
      <c r="K7" s="20">
        <v>54734.914629999999</v>
      </c>
      <c r="L7" s="168">
        <v>48291.790259999994</v>
      </c>
      <c r="M7" s="20">
        <f>K7-L7</f>
        <v>6443.124370000005</v>
      </c>
      <c r="N7" s="50">
        <f>M7/L7</f>
        <v>0.13342069812095647</v>
      </c>
    </row>
    <row r="8" spans="1:17" s="61" customFormat="1" ht="15.75" thickBot="1" x14ac:dyDescent="0.3">
      <c r="I8" s="130"/>
      <c r="J8" s="22" t="s">
        <v>12</v>
      </c>
      <c r="K8" s="33">
        <f>K4+K5+K7</f>
        <v>519916.78379000002</v>
      </c>
      <c r="L8" s="33">
        <f>L4+L5+L7</f>
        <v>326498.09577999997</v>
      </c>
      <c r="M8" s="33">
        <f>M4+M5+M7</f>
        <v>193418.68800999998</v>
      </c>
      <c r="N8" s="131">
        <f>M8/L8</f>
        <v>0.59240372458505486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8"/>
  <sheetViews>
    <sheetView workbookViewId="0">
      <selection activeCell="H17" sqref="H17"/>
    </sheetView>
  </sheetViews>
  <sheetFormatPr baseColWidth="10" defaultColWidth="9.140625" defaultRowHeight="15" x14ac:dyDescent="0.25"/>
  <cols>
    <col min="2" max="2" width="6.7109375" bestFit="1" customWidth="1"/>
    <col min="3" max="3" width="36.85546875" bestFit="1" customWidth="1"/>
    <col min="5" max="6" width="8.85546875" bestFit="1" customWidth="1"/>
  </cols>
  <sheetData>
    <row r="1" spans="2:9" ht="15.75" thickBot="1" x14ac:dyDescent="0.3"/>
    <row r="2" spans="2:9" ht="26.25" thickBot="1" x14ac:dyDescent="0.3">
      <c r="B2" s="1" t="s">
        <v>0</v>
      </c>
      <c r="C2" s="51" t="s">
        <v>1</v>
      </c>
      <c r="D2" s="51" t="s">
        <v>2</v>
      </c>
      <c r="E2" s="52" t="s">
        <v>3</v>
      </c>
      <c r="F2" s="51" t="s">
        <v>4</v>
      </c>
      <c r="G2" s="51" t="s">
        <v>5</v>
      </c>
    </row>
    <row r="3" spans="2:9" ht="15.75" thickBot="1" x14ac:dyDescent="0.3">
      <c r="B3" s="54" t="s">
        <v>32</v>
      </c>
      <c r="C3" s="34" t="s">
        <v>33</v>
      </c>
      <c r="D3" s="56">
        <v>360</v>
      </c>
      <c r="E3" s="56">
        <v>390</v>
      </c>
      <c r="F3" s="55">
        <f>D3-E3</f>
        <v>-30</v>
      </c>
      <c r="G3" s="53">
        <f>F3/E3</f>
        <v>-7.6923076923076927E-2</v>
      </c>
      <c r="I3" s="156" t="s">
        <v>73</v>
      </c>
    </row>
    <row r="4" spans="2:9" ht="15.75" thickBot="1" x14ac:dyDescent="0.3">
      <c r="B4" s="54" t="s">
        <v>35</v>
      </c>
      <c r="C4" s="34" t="s">
        <v>34</v>
      </c>
      <c r="D4" s="56">
        <v>171.72666000000001</v>
      </c>
      <c r="E4" s="56">
        <v>147</v>
      </c>
      <c r="F4" s="35">
        <f>D4-E4</f>
        <v>24.72666000000001</v>
      </c>
      <c r="G4" s="53">
        <f>F4/E4</f>
        <v>0.16820857142857149</v>
      </c>
    </row>
    <row r="5" spans="2:9" ht="15.75" thickBot="1" x14ac:dyDescent="0.3">
      <c r="B5" s="57"/>
      <c r="C5" s="58" t="s">
        <v>12</v>
      </c>
      <c r="D5" s="59">
        <f>SUM(D3:D4)</f>
        <v>531.72666000000004</v>
      </c>
      <c r="E5" s="59">
        <f>SUM(E3:E4)</f>
        <v>537</v>
      </c>
      <c r="F5" s="59">
        <f>SUM(F3:F4)</f>
        <v>-5.2733399999999904</v>
      </c>
      <c r="G5" s="60">
        <f>F5/E5</f>
        <v>-9.8199999999999815E-3</v>
      </c>
    </row>
    <row r="8" spans="2:9" x14ac:dyDescent="0.25">
      <c r="E8" t="s">
        <v>13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27"/>
  <sheetViews>
    <sheetView workbookViewId="0">
      <selection activeCell="D11" sqref="D11"/>
    </sheetView>
  </sheetViews>
  <sheetFormatPr baseColWidth="10" defaultColWidth="9.140625" defaultRowHeight="15" x14ac:dyDescent="0.25"/>
  <cols>
    <col min="1" max="1" width="0.5703125" customWidth="1"/>
    <col min="2" max="2" width="18.7109375" customWidth="1"/>
    <col min="3" max="3" width="35.140625" bestFit="1" customWidth="1"/>
    <col min="4" max="4" width="9.42578125" bestFit="1" customWidth="1"/>
    <col min="5" max="5" width="9" bestFit="1" customWidth="1"/>
    <col min="6" max="6" width="7.85546875" bestFit="1" customWidth="1"/>
    <col min="7" max="7" width="7.140625" bestFit="1" customWidth="1"/>
  </cols>
  <sheetData>
    <row r="1" spans="2:8" ht="15.75" thickBot="1" x14ac:dyDescent="0.3"/>
    <row r="2" spans="2:8" ht="27.75" thickBot="1" x14ac:dyDescent="0.3">
      <c r="B2" s="39" t="s">
        <v>36</v>
      </c>
      <c r="C2" s="90" t="s">
        <v>37</v>
      </c>
      <c r="D2" s="90" t="s">
        <v>2</v>
      </c>
      <c r="E2" s="90" t="s">
        <v>3</v>
      </c>
      <c r="F2" s="90" t="s">
        <v>4</v>
      </c>
      <c r="G2" s="90" t="s">
        <v>5</v>
      </c>
    </row>
    <row r="3" spans="2:8" x14ac:dyDescent="0.25">
      <c r="B3" s="110" t="s">
        <v>41</v>
      </c>
      <c r="C3" s="110" t="s">
        <v>42</v>
      </c>
      <c r="D3" s="111" t="s">
        <v>13</v>
      </c>
      <c r="E3" s="169" t="s">
        <v>13</v>
      </c>
      <c r="F3" s="111" t="s">
        <v>13</v>
      </c>
      <c r="G3" s="135" t="s">
        <v>13</v>
      </c>
    </row>
    <row r="4" spans="2:8" x14ac:dyDescent="0.25">
      <c r="B4" s="112" t="s">
        <v>43</v>
      </c>
      <c r="C4" s="43" t="s">
        <v>44</v>
      </c>
      <c r="D4" s="113">
        <v>3.058E-2</v>
      </c>
      <c r="E4" s="170">
        <v>6.7060000000000008E-2</v>
      </c>
      <c r="F4" s="113">
        <f>D4-E4</f>
        <v>-3.6480000000000012E-2</v>
      </c>
      <c r="G4" s="136">
        <f>F4/E4</f>
        <v>-0.5439904563077842</v>
      </c>
      <c r="H4" s="156" t="s">
        <v>73</v>
      </c>
    </row>
    <row r="5" spans="2:8" x14ac:dyDescent="0.25">
      <c r="B5" s="112" t="s">
        <v>45</v>
      </c>
      <c r="C5" s="43" t="s">
        <v>46</v>
      </c>
      <c r="D5" s="113">
        <v>1871.44955</v>
      </c>
      <c r="E5" s="163">
        <v>4039.3189400000001</v>
      </c>
      <c r="F5" s="163">
        <f>D5-E5</f>
        <v>-2167.8693899999998</v>
      </c>
      <c r="G5" s="136">
        <f>F5/E5</f>
        <v>-0.53669180923851478</v>
      </c>
    </row>
    <row r="6" spans="2:8" x14ac:dyDescent="0.25">
      <c r="B6" s="114" t="s">
        <v>38</v>
      </c>
      <c r="C6" s="45" t="s">
        <v>39</v>
      </c>
      <c r="D6" s="113"/>
      <c r="E6" s="171"/>
      <c r="F6" s="171"/>
      <c r="G6" s="136"/>
    </row>
    <row r="7" spans="2:8" x14ac:dyDescent="0.25">
      <c r="B7" s="112" t="s">
        <v>47</v>
      </c>
      <c r="C7" s="43" t="s">
        <v>40</v>
      </c>
      <c r="D7" s="113">
        <v>13552.08044</v>
      </c>
      <c r="E7" s="163">
        <f>E8+E9</f>
        <v>17962.71</v>
      </c>
      <c r="F7" s="163">
        <f>D7-E7</f>
        <v>-4410.6295599999994</v>
      </c>
      <c r="G7" s="136">
        <f>F7/E7</f>
        <v>-0.24554366017154425</v>
      </c>
    </row>
    <row r="8" spans="2:8" x14ac:dyDescent="0.25">
      <c r="B8" s="132" t="s">
        <v>72</v>
      </c>
      <c r="C8" s="96" t="s">
        <v>44</v>
      </c>
      <c r="D8" s="113">
        <v>6820.29</v>
      </c>
      <c r="E8" s="170">
        <v>9022.65</v>
      </c>
      <c r="F8" s="170">
        <f>D8-E8</f>
        <v>-2202.3599999999997</v>
      </c>
      <c r="G8" s="137"/>
    </row>
    <row r="9" spans="2:8" ht="15.75" thickBot="1" x14ac:dyDescent="0.3">
      <c r="B9" s="133">
        <v>14849</v>
      </c>
      <c r="C9" s="98" t="s">
        <v>46</v>
      </c>
      <c r="D9" s="168">
        <v>6731.79</v>
      </c>
      <c r="E9" s="168">
        <v>8940.06</v>
      </c>
      <c r="F9" s="168">
        <f>D9-E9</f>
        <v>-2208.2699999999995</v>
      </c>
      <c r="G9" s="138"/>
    </row>
    <row r="10" spans="2:8" ht="15.75" thickBot="1" x14ac:dyDescent="0.3">
      <c r="B10" s="115"/>
      <c r="C10" s="134" t="s">
        <v>12</v>
      </c>
      <c r="D10" s="116">
        <f>D4+D5+D7</f>
        <v>15423.56057</v>
      </c>
      <c r="E10" s="116">
        <f>E4+E5+E7</f>
        <v>22002.095999999998</v>
      </c>
      <c r="F10" s="116">
        <f>F4+F5+F7</f>
        <v>-6578.5354299999999</v>
      </c>
      <c r="G10" s="117">
        <f>F10/E10</f>
        <v>-0.29899585157704978</v>
      </c>
    </row>
    <row r="17" spans="3:5" x14ac:dyDescent="0.25">
      <c r="D17" s="82">
        <f>D4+D5</f>
        <v>1871.4801300000001</v>
      </c>
      <c r="E17" s="81">
        <f>E4+E5</f>
        <v>4039.386</v>
      </c>
    </row>
    <row r="18" spans="3:5" x14ac:dyDescent="0.25">
      <c r="C18" s="109">
        <f>D8-E8</f>
        <v>-2202.3599999999997</v>
      </c>
      <c r="D18" s="81">
        <f>D7</f>
        <v>13552.08044</v>
      </c>
      <c r="E18" s="81">
        <f>E7</f>
        <v>17962.71</v>
      </c>
    </row>
    <row r="27" spans="3:5" x14ac:dyDescent="0.25">
      <c r="C27" s="144"/>
    </row>
  </sheetData>
  <protectedRanges>
    <protectedRange sqref="D17" name="Rango1"/>
    <protectedRange sqref="D18" name="Rango1_2"/>
    <protectedRange sqref="E7:E9" name="Rango1_1_2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4"/>
  <sheetViews>
    <sheetView workbookViewId="0">
      <selection activeCell="D4" sqref="D4"/>
    </sheetView>
  </sheetViews>
  <sheetFormatPr baseColWidth="10" defaultColWidth="9.140625" defaultRowHeight="15" x14ac:dyDescent="0.25"/>
  <cols>
    <col min="1" max="1" width="1.85546875" customWidth="1"/>
    <col min="3" max="3" width="19.140625" bestFit="1" customWidth="1"/>
    <col min="4" max="4" width="12.7109375" customWidth="1"/>
    <col min="5" max="5" width="11.140625" bestFit="1" customWidth="1"/>
    <col min="6" max="6" width="11" customWidth="1"/>
  </cols>
  <sheetData>
    <row r="1" spans="2:9" ht="15.75" thickBot="1" x14ac:dyDescent="0.3"/>
    <row r="2" spans="2:9" ht="26.25" thickBot="1" x14ac:dyDescent="0.3">
      <c r="B2" s="52" t="s">
        <v>36</v>
      </c>
      <c r="C2" s="52" t="s">
        <v>37</v>
      </c>
      <c r="D2" s="52" t="s">
        <v>2</v>
      </c>
      <c r="E2" s="52" t="s">
        <v>3</v>
      </c>
      <c r="F2" s="52" t="s">
        <v>4</v>
      </c>
      <c r="G2" s="52" t="s">
        <v>5</v>
      </c>
    </row>
    <row r="3" spans="2:9" ht="15.75" thickBot="1" x14ac:dyDescent="0.3">
      <c r="B3" s="62" t="s">
        <v>49</v>
      </c>
      <c r="C3" s="63" t="s">
        <v>48</v>
      </c>
      <c r="D3" s="64">
        <v>32316.103620000002</v>
      </c>
      <c r="E3" s="172">
        <v>31440.519359999998</v>
      </c>
      <c r="F3" s="65">
        <f>D3-E3</f>
        <v>875.58426000000327</v>
      </c>
      <c r="G3" s="66">
        <f>F3/E3</f>
        <v>2.7848912098887266E-2</v>
      </c>
    </row>
    <row r="4" spans="2:9" x14ac:dyDescent="0.25">
      <c r="I4" s="146" t="s">
        <v>73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10"/>
  <sheetViews>
    <sheetView workbookViewId="0">
      <selection activeCell="D6" sqref="D6"/>
    </sheetView>
  </sheetViews>
  <sheetFormatPr baseColWidth="10" defaultColWidth="9.140625" defaultRowHeight="15" x14ac:dyDescent="0.25"/>
  <cols>
    <col min="1" max="1" width="0.85546875" customWidth="1"/>
    <col min="2" max="2" width="11.140625" bestFit="1" customWidth="1"/>
    <col min="3" max="3" width="39.85546875" bestFit="1" customWidth="1"/>
    <col min="4" max="4" width="11.140625" customWidth="1"/>
    <col min="5" max="5" width="11.140625" bestFit="1" customWidth="1"/>
    <col min="6" max="6" width="7.140625" bestFit="1" customWidth="1"/>
    <col min="7" max="7" width="7" customWidth="1"/>
  </cols>
  <sheetData>
    <row r="1" spans="2:9" ht="15.75" thickBot="1" x14ac:dyDescent="0.3"/>
    <row r="2" spans="2:9" s="61" customFormat="1" ht="41.25" thickBot="1" x14ac:dyDescent="0.3">
      <c r="B2" s="118" t="s">
        <v>50</v>
      </c>
      <c r="C2" s="119" t="s">
        <v>51</v>
      </c>
      <c r="D2" s="120" t="s">
        <v>2</v>
      </c>
      <c r="E2" s="120" t="s">
        <v>3</v>
      </c>
      <c r="F2" s="120" t="s">
        <v>4</v>
      </c>
      <c r="G2" s="120" t="s">
        <v>5</v>
      </c>
    </row>
    <row r="3" spans="2:9" ht="15.75" thickBot="1" x14ac:dyDescent="0.3">
      <c r="B3" s="139">
        <v>14226</v>
      </c>
      <c r="C3" s="140" t="s">
        <v>52</v>
      </c>
      <c r="D3" s="141">
        <v>11322.83007</v>
      </c>
      <c r="E3" s="173">
        <v>11962.125779999998</v>
      </c>
      <c r="F3" s="142">
        <f>D3-E3</f>
        <v>-639.29570999999851</v>
      </c>
      <c r="G3" s="143">
        <f>F3/E3</f>
        <v>-5.3443319503366615E-2</v>
      </c>
      <c r="I3" s="156" t="s">
        <v>73</v>
      </c>
    </row>
    <row r="4" spans="2:9" ht="27.75" thickBot="1" x14ac:dyDescent="0.3">
      <c r="B4" s="121">
        <v>12583</v>
      </c>
      <c r="C4" s="122" t="s">
        <v>55</v>
      </c>
      <c r="D4" s="141">
        <v>6460.924</v>
      </c>
      <c r="E4" s="174">
        <v>6428.232</v>
      </c>
      <c r="F4" s="123">
        <f>D4-E4</f>
        <v>32.692000000000007</v>
      </c>
      <c r="G4" s="124">
        <f>F4/E4</f>
        <v>5.0856907466936491E-3</v>
      </c>
    </row>
    <row r="5" spans="2:9" ht="15.75" thickBot="1" x14ac:dyDescent="0.3">
      <c r="B5" s="125"/>
      <c r="C5" s="126" t="s">
        <v>56</v>
      </c>
      <c r="D5" s="127">
        <f>SUM(D3:D4)</f>
        <v>17783.754069999999</v>
      </c>
      <c r="E5" s="127">
        <f>SUM(E3:E4)</f>
        <v>18390.357779999998</v>
      </c>
      <c r="F5" s="128">
        <f>D5-E5</f>
        <v>-606.60370999999941</v>
      </c>
      <c r="G5" s="129">
        <f>F5/E5</f>
        <v>-3.2984878122365682E-2</v>
      </c>
    </row>
    <row r="7" spans="2:9" x14ac:dyDescent="0.25">
      <c r="D7" t="s">
        <v>13</v>
      </c>
      <c r="E7" t="s">
        <v>13</v>
      </c>
    </row>
    <row r="10" spans="2:9" x14ac:dyDescent="0.25">
      <c r="F10" s="10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6"/>
  <sheetViews>
    <sheetView workbookViewId="0">
      <selection activeCell="N23" sqref="N23"/>
    </sheetView>
  </sheetViews>
  <sheetFormatPr baseColWidth="10" defaultColWidth="9.140625" defaultRowHeight="15" x14ac:dyDescent="0.25"/>
  <cols>
    <col min="1" max="1" width="1" customWidth="1"/>
    <col min="2" max="2" width="13.28515625" customWidth="1"/>
    <col min="3" max="3" width="18.28515625" bestFit="1" customWidth="1"/>
    <col min="4" max="4" width="12.42578125" customWidth="1"/>
    <col min="5" max="5" width="12.7109375" customWidth="1"/>
    <col min="6" max="6" width="11.28515625" bestFit="1" customWidth="1"/>
  </cols>
  <sheetData>
    <row r="1" spans="2:9" ht="15.75" thickBot="1" x14ac:dyDescent="0.3"/>
    <row r="2" spans="2:9" ht="26.25" thickBot="1" x14ac:dyDescent="0.3">
      <c r="B2" s="68" t="s">
        <v>50</v>
      </c>
      <c r="C2" s="69" t="s">
        <v>51</v>
      </c>
      <c r="D2" s="52" t="s">
        <v>2</v>
      </c>
      <c r="E2" s="52" t="s">
        <v>3</v>
      </c>
      <c r="F2" s="52" t="s">
        <v>4</v>
      </c>
      <c r="G2" s="52" t="s">
        <v>5</v>
      </c>
    </row>
    <row r="3" spans="2:9" ht="26.25" thickBot="1" x14ac:dyDescent="0.3">
      <c r="B3" s="73">
        <v>11206</v>
      </c>
      <c r="C3" s="72" t="s">
        <v>53</v>
      </c>
      <c r="D3" s="67">
        <v>4102012.6379999998</v>
      </c>
      <c r="E3" s="175">
        <v>4139431.3509999998</v>
      </c>
      <c r="F3" s="71">
        <f>D3-E3</f>
        <v>-37418.712999999989</v>
      </c>
      <c r="G3" s="70">
        <f>F3/E3</f>
        <v>-9.0395781031518772E-3</v>
      </c>
      <c r="I3" s="156" t="s">
        <v>73</v>
      </c>
    </row>
    <row r="5" spans="2:9" x14ac:dyDescent="0.25">
      <c r="D5" t="s">
        <v>13</v>
      </c>
    </row>
    <row r="6" spans="2:9" x14ac:dyDescent="0.25">
      <c r="E6" s="103" t="s"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5"/>
  <sheetViews>
    <sheetView tabSelected="1" workbookViewId="0">
      <selection activeCell="Q26" sqref="Q26"/>
    </sheetView>
  </sheetViews>
  <sheetFormatPr baseColWidth="10" defaultColWidth="9.140625" defaultRowHeight="15" x14ac:dyDescent="0.25"/>
  <cols>
    <col min="1" max="1" width="1.140625" customWidth="1"/>
    <col min="2" max="2" width="8.42578125" bestFit="1" customWidth="1"/>
    <col min="3" max="3" width="25.85546875" bestFit="1" customWidth="1"/>
  </cols>
  <sheetData>
    <row r="1" spans="2:9" ht="15.75" thickBot="1" x14ac:dyDescent="0.3"/>
    <row r="2" spans="2:9" ht="26.25" thickBot="1" x14ac:dyDescent="0.3">
      <c r="B2" s="68" t="s">
        <v>0</v>
      </c>
      <c r="C2" s="69" t="s">
        <v>1</v>
      </c>
      <c r="D2" s="52" t="s">
        <v>2</v>
      </c>
      <c r="E2" s="52" t="s">
        <v>3</v>
      </c>
      <c r="F2" s="52" t="s">
        <v>4</v>
      </c>
      <c r="G2" s="52" t="s">
        <v>5</v>
      </c>
      <c r="H2" s="145"/>
    </row>
    <row r="3" spans="2:9" s="34" customFormat="1" ht="13.5" thickBot="1" x14ac:dyDescent="0.25">
      <c r="B3" s="83" t="s">
        <v>69</v>
      </c>
      <c r="C3" s="84" t="s">
        <v>54</v>
      </c>
      <c r="D3" s="71">
        <v>527.37483999999995</v>
      </c>
      <c r="E3" s="176">
        <v>330.30509000000001</v>
      </c>
      <c r="F3" s="71">
        <f>D3-E3</f>
        <v>197.06974999999994</v>
      </c>
      <c r="G3" s="70">
        <f>F3/E3</f>
        <v>0.59662946762340219</v>
      </c>
      <c r="I3" s="177" t="s">
        <v>73</v>
      </c>
    </row>
    <row r="5" spans="2:9" x14ac:dyDescent="0.25">
      <c r="D5" t="s">
        <v>13</v>
      </c>
    </row>
  </sheetData>
  <protectedRanges>
    <protectedRange sqref="D3" name="Rango1_1"/>
  </protectedRange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Impuesto IBI</vt:lpstr>
      <vt:lpstr>Impuestos s Bienes y servicios</vt:lpstr>
      <vt:lpstr>Venta Bienes y Servicios</vt:lpstr>
      <vt:lpstr>Derechos Administrativos</vt:lpstr>
      <vt:lpstr>Renta Inversiones</vt:lpstr>
      <vt:lpstr>Alquileres</vt:lpstr>
      <vt:lpstr>Transf Corrientes</vt:lpstr>
      <vt:lpstr>Transf Capital</vt:lpstr>
      <vt:lpstr>Otros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arges</dc:creator>
  <cp:lastModifiedBy>Verónica Chacón Vargas</cp:lastModifiedBy>
  <dcterms:created xsi:type="dcterms:W3CDTF">2023-06-28T03:23:16Z</dcterms:created>
  <dcterms:modified xsi:type="dcterms:W3CDTF">2024-10-10T15:14:01Z</dcterms:modified>
</cp:coreProperties>
</file>