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Unidad Técnica\GENERAL\HISTORIA RENDICIONES DE CUENTAS JVC\Rendición 2020\"/>
    </mc:Choice>
  </mc:AlternateContent>
  <xr:revisionPtr revIDLastSave="0" documentId="13_ncr:1_{74499C32-35E3-4146-B6EE-ACEEF5858EA8}" xr6:coauthVersionLast="47" xr6:coauthVersionMax="47" xr10:uidLastSave="{00000000-0000-0000-0000-000000000000}"/>
  <bookViews>
    <workbookView xWindow="21168" yWindow="-100" windowWidth="21467" windowHeight="11443" tabRatio="875" xr2:uid="{00000000-000D-0000-FFFF-FFFF00000000}"/>
  </bookViews>
  <sheets>
    <sheet name="Presupuesto 2020" sheetId="56" r:id="rId1"/>
  </sheets>
  <definedNames>
    <definedName name="_xlnm._FilterDatabase" localSheetId="0" hidden="1">'Presupuesto 2020'!$A$8:$H$228</definedName>
    <definedName name="_Hlt57101924" localSheetId="0">'Presupuesto 2020'!#REF!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56" l="1"/>
  <c r="J6" i="56" l="1"/>
  <c r="J2" i="56" s="1"/>
  <c r="C286" i="56" l="1"/>
  <c r="C287" i="56" s="1"/>
  <c r="C288" i="56" s="1"/>
  <c r="C282" i="56"/>
  <c r="C283" i="56" s="1"/>
  <c r="C284" i="56" s="1"/>
  <c r="C278" i="56" l="1"/>
  <c r="C279" i="56" s="1"/>
  <c r="C280" i="56" s="1"/>
  <c r="C274" i="56"/>
  <c r="C275" i="56" s="1"/>
  <c r="C276" i="56" s="1"/>
  <c r="C270" i="56"/>
  <c r="C271" i="56" s="1"/>
  <c r="C272" i="56" s="1"/>
  <c r="C120" i="56" l="1"/>
  <c r="C122" i="56" s="1"/>
  <c r="C123" i="56"/>
  <c r="C129" i="56" s="1"/>
  <c r="C133" i="56" s="1"/>
  <c r="C237" i="56"/>
  <c r="C130" i="56" l="1"/>
  <c r="C131" i="56" s="1"/>
  <c r="C132" i="56" s="1"/>
  <c r="C124" i="56"/>
  <c r="C125" i="56" s="1"/>
  <c r="C126" i="56" s="1"/>
  <c r="C127" i="56" s="1"/>
  <c r="C128" i="56" s="1"/>
  <c r="H9" i="56"/>
  <c r="H7" i="56" s="1"/>
  <c r="C137" i="56"/>
  <c r="C134" i="56"/>
  <c r="C135" i="56" s="1"/>
  <c r="C136" i="56" s="1"/>
  <c r="C141" i="56" l="1"/>
  <c r="C138" i="56"/>
  <c r="C139" i="56" s="1"/>
  <c r="C140" i="56" s="1"/>
  <c r="C145" i="56" l="1"/>
  <c r="C142" i="56"/>
  <c r="C143" i="56" s="1"/>
  <c r="C144" i="56" s="1"/>
  <c r="C149" i="56" l="1"/>
  <c r="C146" i="56"/>
  <c r="C147" i="56" s="1"/>
  <c r="C148" i="56" s="1"/>
  <c r="C153" i="56" l="1"/>
  <c r="C150" i="56"/>
  <c r="C151" i="56" s="1"/>
  <c r="C152" i="56" s="1"/>
  <c r="C157" i="56" l="1"/>
  <c r="C154" i="56"/>
  <c r="C155" i="56" s="1"/>
  <c r="C156" i="56" s="1"/>
  <c r="C161" i="56" l="1"/>
  <c r="C158" i="56"/>
  <c r="C159" i="56" s="1"/>
  <c r="C160" i="56" s="1"/>
  <c r="C165" i="56" l="1"/>
  <c r="C162" i="56"/>
  <c r="C163" i="56" s="1"/>
  <c r="C164" i="56" s="1"/>
  <c r="C169" i="56" l="1"/>
  <c r="C166" i="56"/>
  <c r="C167" i="56" s="1"/>
  <c r="C168" i="56" s="1"/>
  <c r="C173" i="56" l="1"/>
  <c r="C170" i="56"/>
  <c r="C171" i="56" s="1"/>
  <c r="C172" i="56" s="1"/>
  <c r="C177" i="56" l="1"/>
  <c r="C174" i="56"/>
  <c r="C175" i="56" s="1"/>
  <c r="C176" i="56" s="1"/>
  <c r="C181" i="56" l="1"/>
  <c r="C178" i="56"/>
  <c r="C179" i="56" s="1"/>
  <c r="C180" i="56" s="1"/>
  <c r="C182" i="56" l="1"/>
  <c r="C183" i="56" s="1"/>
  <c r="C184" i="56" s="1"/>
  <c r="C185" i="56" s="1"/>
  <c r="C186" i="56" s="1"/>
  <c r="C187" i="56" s="1"/>
  <c r="C188" i="56"/>
  <c r="C189" i="56" l="1"/>
  <c r="C190" i="56" s="1"/>
  <c r="C191" i="56" s="1"/>
  <c r="C192" i="56"/>
  <c r="C196" i="56" s="1"/>
  <c r="C200" i="56" l="1"/>
  <c r="C204" i="56" s="1"/>
  <c r="C197" i="56"/>
  <c r="C198" i="56" s="1"/>
  <c r="C199" i="56" s="1"/>
  <c r="C193" i="56"/>
  <c r="C194" i="56" s="1"/>
  <c r="C195" i="56" s="1"/>
  <c r="C208" i="56" l="1"/>
  <c r="C205" i="56"/>
  <c r="C206" i="56" s="1"/>
  <c r="C207" i="56" s="1"/>
  <c r="C201" i="56"/>
  <c r="C202" i="56" s="1"/>
  <c r="C203" i="56" s="1"/>
  <c r="C209" i="56" l="1"/>
  <c r="C210" i="56" s="1"/>
  <c r="C211" i="56" s="1"/>
  <c r="C212" i="56"/>
  <c r="C213" i="56" l="1"/>
  <c r="C214" i="56" s="1"/>
  <c r="C215" i="56" s="1"/>
  <c r="C216" i="56"/>
  <c r="C229" i="56" s="1"/>
  <c r="C230" i="56" s="1"/>
  <c r="C231" i="56" s="1"/>
  <c r="C232" i="56" s="1"/>
  <c r="C239" i="56" l="1"/>
  <c r="C240" i="56" s="1"/>
  <c r="C241" i="56" s="1"/>
  <c r="C242" i="56" s="1"/>
  <c r="C217" i="56"/>
  <c r="C218" i="56" s="1"/>
  <c r="C219" i="56" s="1"/>
  <c r="C220" i="56" s="1"/>
  <c r="C221" i="56" s="1"/>
  <c r="C222" i="56" s="1"/>
  <c r="C223" i="56"/>
  <c r="C227" i="56" l="1"/>
  <c r="C228" i="56" s="1"/>
  <c r="C224" i="56"/>
  <c r="C225" i="56" s="1"/>
  <c r="G242" i="56" l="1"/>
  <c r="G288" i="56"/>
  <c r="G282" i="56"/>
  <c r="G239" i="56"/>
  <c r="G284" i="56"/>
  <c r="G225" i="56"/>
  <c r="G241" i="56"/>
  <c r="G217" i="56"/>
  <c r="G287" i="56"/>
  <c r="G224" i="56"/>
  <c r="G219" i="56"/>
  <c r="G285" i="56"/>
  <c r="G240" i="56"/>
  <c r="G221" i="56"/>
  <c r="G222" i="56"/>
  <c r="G218" i="56"/>
  <c r="G226" i="56"/>
  <c r="G220" i="56"/>
  <c r="G281" i="56"/>
  <c r="G286" i="56"/>
  <c r="H6" i="56"/>
  <c r="G283" i="56"/>
  <c r="G198" i="56" l="1"/>
  <c r="G196" i="56"/>
  <c r="G197" i="56"/>
  <c r="G206" i="56"/>
  <c r="G207" i="56"/>
  <c r="G204" i="56"/>
  <c r="G205" i="56"/>
  <c r="G229" i="56"/>
  <c r="G231" i="56"/>
  <c r="G232" i="56"/>
  <c r="G230" i="56"/>
  <c r="J1" i="56"/>
  <c r="G15" i="56"/>
  <c r="G97" i="56"/>
  <c r="G50" i="56"/>
  <c r="G134" i="56"/>
  <c r="G156" i="56"/>
  <c r="G263" i="56"/>
  <c r="G19" i="56"/>
  <c r="G67" i="56"/>
  <c r="G34" i="56"/>
  <c r="G52" i="56"/>
  <c r="G66" i="56"/>
  <c r="G105" i="56"/>
  <c r="G131" i="56"/>
  <c r="G70" i="56"/>
  <c r="G12" i="56"/>
  <c r="G113" i="56"/>
  <c r="G88" i="56"/>
  <c r="G186" i="56"/>
  <c r="G243" i="56"/>
  <c r="G155" i="56"/>
  <c r="G276" i="56"/>
  <c r="G16" i="56"/>
  <c r="G100" i="56"/>
  <c r="G164" i="56"/>
  <c r="G153" i="56"/>
  <c r="G142" i="56"/>
  <c r="G256" i="56"/>
  <c r="G64" i="56"/>
  <c r="G177" i="56"/>
  <c r="G200" i="56"/>
  <c r="G169" i="56"/>
  <c r="G236" i="56"/>
  <c r="G154" i="56"/>
  <c r="G82" i="56"/>
  <c r="G250" i="56"/>
  <c r="G42" i="56"/>
  <c r="G233" i="56"/>
  <c r="G201" i="56"/>
  <c r="G163" i="56"/>
  <c r="G39" i="56"/>
  <c r="G254" i="56"/>
  <c r="G244" i="56"/>
  <c r="G40" i="56"/>
  <c r="G14" i="56"/>
  <c r="G275" i="56"/>
  <c r="G93" i="56"/>
  <c r="G57" i="56"/>
  <c r="G126" i="56"/>
  <c r="G44" i="56"/>
  <c r="G23" i="56"/>
  <c r="G267" i="56"/>
  <c r="G268" i="56"/>
  <c r="G20" i="56"/>
  <c r="G111" i="56"/>
  <c r="G144" i="56"/>
  <c r="G77" i="56"/>
  <c r="G249" i="56"/>
  <c r="G261" i="56"/>
  <c r="G228" i="56"/>
  <c r="G176" i="56"/>
  <c r="G24" i="56"/>
  <c r="G128" i="56"/>
  <c r="G209" i="56"/>
  <c r="G87" i="56"/>
  <c r="G137" i="56"/>
  <c r="G103" i="56"/>
  <c r="G148" i="56"/>
  <c r="G223" i="56"/>
  <c r="G80" i="56"/>
  <c r="G122" i="56"/>
  <c r="G182" i="56"/>
  <c r="G264" i="56"/>
  <c r="G49" i="56"/>
  <c r="G124" i="56"/>
  <c r="G192" i="56"/>
  <c r="G269" i="56"/>
  <c r="G127" i="56"/>
  <c r="G37" i="56"/>
  <c r="G211" i="56"/>
  <c r="G22" i="56"/>
  <c r="G112" i="56"/>
  <c r="G94" i="56"/>
  <c r="G174" i="56"/>
  <c r="G72" i="56"/>
  <c r="G253" i="56"/>
  <c r="G151" i="56"/>
  <c r="G32" i="56"/>
  <c r="G62" i="56"/>
  <c r="G135" i="56"/>
  <c r="G181" i="56"/>
  <c r="G56" i="56"/>
  <c r="G262" i="56"/>
  <c r="G13" i="56"/>
  <c r="G99" i="56"/>
  <c r="G28" i="56"/>
  <c r="G25" i="56"/>
  <c r="G47" i="56"/>
  <c r="G95" i="56"/>
  <c r="G8" i="56"/>
  <c r="G247" i="56"/>
  <c r="G107" i="56"/>
  <c r="G173" i="56"/>
  <c r="G138" i="56"/>
  <c r="G59" i="56"/>
  <c r="G31" i="56"/>
  <c r="G193" i="56"/>
  <c r="G208" i="56"/>
  <c r="G203" i="56"/>
  <c r="G202" i="56"/>
  <c r="G26" i="56"/>
  <c r="G270" i="56"/>
  <c r="G65" i="56"/>
  <c r="G265" i="56"/>
  <c r="G125" i="56"/>
  <c r="G118" i="56"/>
  <c r="G214" i="56"/>
  <c r="G116" i="56"/>
  <c r="G194" i="56"/>
  <c r="G279" i="56"/>
  <c r="G74" i="56"/>
  <c r="G21" i="56"/>
  <c r="G129" i="56"/>
  <c r="G266" i="56"/>
  <c r="G78" i="56"/>
  <c r="G190" i="56"/>
  <c r="G272" i="56"/>
  <c r="G45" i="56"/>
  <c r="G238" i="56"/>
  <c r="G11" i="56"/>
  <c r="G178" i="56"/>
  <c r="G210" i="56"/>
  <c r="G10" i="56"/>
  <c r="G188" i="56"/>
  <c r="G180" i="56"/>
  <c r="G140" i="56"/>
  <c r="G172" i="56"/>
  <c r="G280" i="56"/>
  <c r="G53" i="56"/>
  <c r="G139" i="56"/>
  <c r="G108" i="56"/>
  <c r="G245" i="56"/>
  <c r="G109" i="56"/>
  <c r="G104" i="56"/>
  <c r="G235" i="56"/>
  <c r="G150" i="56"/>
  <c r="G71" i="56"/>
  <c r="G120" i="56"/>
  <c r="G84" i="56"/>
  <c r="G146" i="56"/>
  <c r="G185" i="56"/>
  <c r="G234" i="56"/>
  <c r="G60" i="56"/>
  <c r="G90" i="56"/>
  <c r="G35" i="56"/>
  <c r="G143" i="56"/>
  <c r="G271" i="56"/>
  <c r="G166" i="56"/>
  <c r="G18" i="56"/>
  <c r="G101" i="56"/>
  <c r="G175" i="56"/>
  <c r="G73" i="56"/>
  <c r="G179" i="56"/>
  <c r="G41" i="56"/>
  <c r="G167" i="56"/>
  <c r="G165" i="56"/>
  <c r="G98" i="56"/>
  <c r="G215" i="56"/>
  <c r="G273" i="56"/>
  <c r="G161" i="56"/>
  <c r="G81" i="56"/>
  <c r="G43" i="56"/>
  <c r="G51" i="56"/>
  <c r="G83" i="56"/>
  <c r="G255" i="56"/>
  <c r="G252" i="56"/>
  <c r="G68" i="56"/>
  <c r="G29" i="56"/>
  <c r="G136" i="56"/>
  <c r="G237" i="56"/>
  <c r="G141" i="56"/>
  <c r="G248" i="56"/>
  <c r="G133" i="56"/>
  <c r="G46" i="56"/>
  <c r="G171" i="56"/>
  <c r="G162" i="56"/>
  <c r="G76" i="56"/>
  <c r="G227" i="56"/>
  <c r="G27" i="56"/>
  <c r="G61" i="56"/>
  <c r="G251" i="56"/>
  <c r="G91" i="56"/>
  <c r="G259" i="56"/>
  <c r="G132" i="56"/>
  <c r="G33" i="56"/>
  <c r="G48" i="56"/>
  <c r="G152" i="56"/>
  <c r="G38" i="56"/>
  <c r="G189" i="56"/>
  <c r="G110" i="56"/>
  <c r="G102" i="56"/>
  <c r="G117" i="56"/>
  <c r="G92" i="56"/>
  <c r="G212" i="56"/>
  <c r="G69" i="56"/>
  <c r="G191" i="56"/>
  <c r="G106" i="56"/>
  <c r="G147" i="56"/>
  <c r="G199" i="56"/>
  <c r="G145" i="56"/>
  <c r="G79" i="56"/>
  <c r="G258" i="56"/>
  <c r="G213" i="56"/>
  <c r="G278" i="56"/>
  <c r="G123" i="56"/>
  <c r="G187" i="56"/>
  <c r="G119" i="56"/>
  <c r="G168" i="56"/>
  <c r="G54" i="56"/>
  <c r="G274" i="56"/>
  <c r="G17" i="56"/>
  <c r="G195" i="56"/>
  <c r="G58" i="56"/>
  <c r="G183" i="56"/>
  <c r="G170" i="56"/>
  <c r="G121" i="56"/>
  <c r="G36" i="56"/>
  <c r="G85" i="56"/>
  <c r="G149" i="56"/>
  <c r="G75" i="56"/>
  <c r="G96" i="56"/>
  <c r="G89" i="56"/>
  <c r="G55" i="56"/>
  <c r="G216" i="56"/>
  <c r="G9" i="56"/>
  <c r="G184" i="56"/>
  <c r="G277" i="56"/>
  <c r="G257" i="56"/>
  <c r="G260" i="56"/>
  <c r="G246" i="56"/>
  <c r="G130" i="56"/>
  <c r="G160" i="56"/>
  <c r="G159" i="56"/>
  <c r="G158" i="56"/>
  <c r="G157" i="56"/>
  <c r="G7" i="56"/>
</calcChain>
</file>

<file path=xl/sharedStrings.xml><?xml version="1.0" encoding="utf-8"?>
<sst xmlns="http://schemas.openxmlformats.org/spreadsheetml/2006/main" count="1213" uniqueCount="267">
  <si>
    <t>MUNICIPALIDAD DE BUENOS AIRES</t>
  </si>
  <si>
    <t>PROGRAMA III</t>
  </si>
  <si>
    <t>PRO</t>
  </si>
  <si>
    <t>GRU</t>
  </si>
  <si>
    <t>PROY</t>
  </si>
  <si>
    <t>Nombre</t>
  </si>
  <si>
    <t>%</t>
  </si>
  <si>
    <t>3</t>
  </si>
  <si>
    <t>02</t>
  </si>
  <si>
    <t>INVERSIONES</t>
  </si>
  <si>
    <t>VÍAS DE COMUNICACIÓN TERRESTRE</t>
  </si>
  <si>
    <t>01</t>
  </si>
  <si>
    <t>Unidad Técnica de Gestión Vial</t>
  </si>
  <si>
    <t>REMUNERACIONES</t>
  </si>
  <si>
    <t>001</t>
  </si>
  <si>
    <t>REMUNERACIONES BÁSICAS</t>
  </si>
  <si>
    <t>00101</t>
  </si>
  <si>
    <t>Sueldos por Cargos fijos</t>
  </si>
  <si>
    <t>00102</t>
  </si>
  <si>
    <t>Jornales</t>
  </si>
  <si>
    <t>00103</t>
  </si>
  <si>
    <t>Servicios especiales</t>
  </si>
  <si>
    <t>002</t>
  </si>
  <si>
    <t>REMUNERACIONES EVENTUALES</t>
  </si>
  <si>
    <t>00201</t>
  </si>
  <si>
    <t>Tiempo extraordinario</t>
  </si>
  <si>
    <t>003</t>
  </si>
  <si>
    <t>INCENTIVOS SALARIALES</t>
  </si>
  <si>
    <t>00301</t>
  </si>
  <si>
    <t>Retribución por años servidos</t>
  </si>
  <si>
    <t>00302</t>
  </si>
  <si>
    <t>Restricción al ejercicio liberal de la profesión</t>
  </si>
  <si>
    <t>00303</t>
  </si>
  <si>
    <t>Decimotercer mes</t>
  </si>
  <si>
    <t>004</t>
  </si>
  <si>
    <t>CONTRIBUCIONES PATRONALES AL DESARROLLO Y LA SEGURIDAD SOCIAL</t>
  </si>
  <si>
    <t>00401</t>
  </si>
  <si>
    <t>Contribución Patronal al Seguro de Salud de la Caja Costarricense del Seguro Social</t>
  </si>
  <si>
    <t>00405</t>
  </si>
  <si>
    <t>Contribución Patronal al Banco Popular y de Desarrollo Comunal</t>
  </si>
  <si>
    <t>005</t>
  </si>
  <si>
    <t>CONTRIBUCIONES PATRONALES A FONDOS DE PENSIONES Y OTROS FONDOS DE CAPITALIZACIÓN</t>
  </si>
  <si>
    <t>00501</t>
  </si>
  <si>
    <t>Contribución Patronal al Seguro de Pensiones de la Caja Costarricense del Seguro Social</t>
  </si>
  <si>
    <t>00502</t>
  </si>
  <si>
    <t>Aporte Patronal al Régimen Obligatorio de Pensiones Complementarias</t>
  </si>
  <si>
    <t>00503</t>
  </si>
  <si>
    <t>Aporte Patronal al Fondo de Capitalización Laboral</t>
  </si>
  <si>
    <t>SERVICIOS</t>
  </si>
  <si>
    <t>102</t>
  </si>
  <si>
    <t>SERVICIOS BÁSICOS</t>
  </si>
  <si>
    <t>10202</t>
  </si>
  <si>
    <t>Servicio de energía eléctrica</t>
  </si>
  <si>
    <t>10204</t>
  </si>
  <si>
    <t>Servicio de telecomunicaciones</t>
  </si>
  <si>
    <t>103</t>
  </si>
  <si>
    <t>SERVICIOS COMERCIALES Y FINANCIEROS</t>
  </si>
  <si>
    <t>10301</t>
  </si>
  <si>
    <t>información</t>
  </si>
  <si>
    <t>10303</t>
  </si>
  <si>
    <t>Impresión encuadernación y otros</t>
  </si>
  <si>
    <t>104</t>
  </si>
  <si>
    <t>SERVICIOS DE GESTIÓN Y APOYO</t>
  </si>
  <si>
    <t>10403</t>
  </si>
  <si>
    <t>10406</t>
  </si>
  <si>
    <t>Servicios generales</t>
  </si>
  <si>
    <t>10499</t>
  </si>
  <si>
    <t>Otros servicios de gestion y apoyo</t>
  </si>
  <si>
    <t>105</t>
  </si>
  <si>
    <t>GASTOS DE VIAJE Y DE TRANSPORTE</t>
  </si>
  <si>
    <t>10501</t>
  </si>
  <si>
    <t>Transporte dentro del país</t>
  </si>
  <si>
    <t>10502</t>
  </si>
  <si>
    <t>Viáticos dentro del país</t>
  </si>
  <si>
    <t>106</t>
  </si>
  <si>
    <t>SEGUROS, REASEGUROS Y OTRAS OBLIGACIONES</t>
  </si>
  <si>
    <t>10601</t>
  </si>
  <si>
    <t>Seguros</t>
  </si>
  <si>
    <t>107</t>
  </si>
  <si>
    <t>CAPACITACIÓN Y PROTOCOLO</t>
  </si>
  <si>
    <t>10701</t>
  </si>
  <si>
    <t>Actividades de capacitación</t>
  </si>
  <si>
    <t>108</t>
  </si>
  <si>
    <t>MANTENIMIENTO Y REPARACIÓN</t>
  </si>
  <si>
    <t>10804</t>
  </si>
  <si>
    <t>Mantenimiento y reparacion de maquinaria y equipo de producción</t>
  </si>
  <si>
    <t>10805</t>
  </si>
  <si>
    <t>Mantenimiento y reparacion de equipo de transporte</t>
  </si>
  <si>
    <t>10999</t>
  </si>
  <si>
    <t>Otros impuestos</t>
  </si>
  <si>
    <t>199</t>
  </si>
  <si>
    <t>SERVICIOS DIVERSOS</t>
  </si>
  <si>
    <t>19905</t>
  </si>
  <si>
    <t>Deducibles</t>
  </si>
  <si>
    <t>MATERIALES Y SUMINISTROS</t>
  </si>
  <si>
    <t>201</t>
  </si>
  <si>
    <t>PRODUCTOS QUÍMICOS Y CONEXOS</t>
  </si>
  <si>
    <t>20101</t>
  </si>
  <si>
    <t>Combustibles y lubricantes</t>
  </si>
  <si>
    <t>20102</t>
  </si>
  <si>
    <t>Productos farmacéuticos y medicinales</t>
  </si>
  <si>
    <t>20104</t>
  </si>
  <si>
    <t>Tintas, pinturas y diluyentes</t>
  </si>
  <si>
    <t>203</t>
  </si>
  <si>
    <t>MATERIALES Y PRODUCTOS DE USO EN LA CONSTRUCCIÓN Y MANTENIMIENTO</t>
  </si>
  <si>
    <t>20301</t>
  </si>
  <si>
    <t>20304</t>
  </si>
  <si>
    <t>Materiales y productos eléctricos, telefónicos  y de cómputo</t>
  </si>
  <si>
    <t>20399</t>
  </si>
  <si>
    <t>Otros materiales y productos de uso en la construcción y mantenimiento</t>
  </si>
  <si>
    <t>204</t>
  </si>
  <si>
    <t>HERRAMIENTAS, REPUESTOS Y ACCESORIOS</t>
  </si>
  <si>
    <t>20401</t>
  </si>
  <si>
    <t>Herramientas e instrumentos</t>
  </si>
  <si>
    <t>20402</t>
  </si>
  <si>
    <t>Repuestos y Accesorios</t>
  </si>
  <si>
    <t>299</t>
  </si>
  <si>
    <t>ÚTILES, MATERIALES Y SUMINISTROS DIVERSOS</t>
  </si>
  <si>
    <t>29901</t>
  </si>
  <si>
    <t>Útiles y materiales de oficina y cómputo</t>
  </si>
  <si>
    <t>29903</t>
  </si>
  <si>
    <t>Productos de papel, cartón e impresos</t>
  </si>
  <si>
    <t>29904</t>
  </si>
  <si>
    <t>Textiles y vestuario</t>
  </si>
  <si>
    <t>29905</t>
  </si>
  <si>
    <t>Útiles y materiales de limpieza</t>
  </si>
  <si>
    <t>29906</t>
  </si>
  <si>
    <t>útiles y Materiales de Seguridad</t>
  </si>
  <si>
    <t>29999</t>
  </si>
  <si>
    <t>Otros útiles, materiales y suministros</t>
  </si>
  <si>
    <t>BIENES DURADEROS</t>
  </si>
  <si>
    <t>501</t>
  </si>
  <si>
    <t>MAQUINARIA, EQUIPO Y MOBILIARIO</t>
  </si>
  <si>
    <t>Maquinaria  y equipo para la produccion</t>
  </si>
  <si>
    <t>50103</t>
  </si>
  <si>
    <t>Equipo de comunicación</t>
  </si>
  <si>
    <t>50104</t>
  </si>
  <si>
    <t>Equipo y mobiliario de oficina</t>
  </si>
  <si>
    <t>50105</t>
  </si>
  <si>
    <t>Equipo y programas de  cómputo</t>
  </si>
  <si>
    <t>TRANSFERENCIAS CORRIENTES</t>
  </si>
  <si>
    <t>INTERESES Y COMISIONES</t>
  </si>
  <si>
    <t>AMORTIZACION</t>
  </si>
  <si>
    <t>10402</t>
  </si>
  <si>
    <t>Servicios juridicos</t>
  </si>
  <si>
    <t>Casos de Ejecución Inmediata</t>
  </si>
  <si>
    <t>10302</t>
  </si>
  <si>
    <t>Publicidad y propaganda</t>
  </si>
  <si>
    <t>10702</t>
  </si>
  <si>
    <t>Actividades Protocolarias y sociales</t>
  </si>
  <si>
    <t>Materiales y productos Minerales y Asfalticos</t>
  </si>
  <si>
    <t>109</t>
  </si>
  <si>
    <t>603</t>
  </si>
  <si>
    <t>PRESTACIONES</t>
  </si>
  <si>
    <t>60399</t>
  </si>
  <si>
    <t>IMPUESTOS</t>
  </si>
  <si>
    <t>Otras prestasciones a terceras personas</t>
  </si>
  <si>
    <t xml:space="preserve">Presupuesto </t>
  </si>
  <si>
    <t>CODIG</t>
  </si>
  <si>
    <t>10203</t>
  </si>
  <si>
    <t>Servicio de correo</t>
  </si>
  <si>
    <t>20199</t>
  </si>
  <si>
    <t>Otros productos quimicos y conexos</t>
  </si>
  <si>
    <t>Madera y sus derivados</t>
  </si>
  <si>
    <t>10306</t>
  </si>
  <si>
    <t>Comisiones y gastos por servicios financieros y comerciales</t>
  </si>
  <si>
    <t>20302</t>
  </si>
  <si>
    <t>5</t>
  </si>
  <si>
    <t>502</t>
  </si>
  <si>
    <t>CONSTRUCCIONES, ADICIONES Y MEJORAS</t>
  </si>
  <si>
    <t>50202</t>
  </si>
  <si>
    <t>Vías de comunicación terrestre</t>
  </si>
  <si>
    <t>20303</t>
  </si>
  <si>
    <t>50102</t>
  </si>
  <si>
    <t>Equipo de transportes</t>
  </si>
  <si>
    <t>Maquinaria, equipo y mobiliario diverso</t>
  </si>
  <si>
    <t>50199</t>
  </si>
  <si>
    <t>='ordinario 2016'!C2154</t>
  </si>
  <si>
    <t>00105</t>
  </si>
  <si>
    <t>Suplencias</t>
  </si>
  <si>
    <t>Diferencia</t>
  </si>
  <si>
    <t>LEY 9329</t>
  </si>
  <si>
    <t>Prestamo IFAM</t>
  </si>
  <si>
    <t>302</t>
  </si>
  <si>
    <t>INTERESES SOBRE PRESTAMOS</t>
  </si>
  <si>
    <t>1</t>
  </si>
  <si>
    <t>8</t>
  </si>
  <si>
    <t>802</t>
  </si>
  <si>
    <t>Amortización de prestamos</t>
  </si>
  <si>
    <t>30203</t>
  </si>
  <si>
    <t>80203</t>
  </si>
  <si>
    <t>Amortizaciones de préstamos de Instituciones Descentralizadas no Empresariales</t>
  </si>
  <si>
    <t>Intereses sobre préstamos de Instituciones Descentralizadas no Empresariales</t>
  </si>
  <si>
    <t>101</t>
  </si>
  <si>
    <t>ALQUILERES</t>
  </si>
  <si>
    <t>10102</t>
  </si>
  <si>
    <t>Alquiler de maquinaria, equipo y mobiliario</t>
  </si>
  <si>
    <t>Total Prespuesto 2019</t>
  </si>
  <si>
    <t>MANTENIMIENTO PERIODICO CON LA MAQUINARIA MUNICIPAL EN EL CANTON DE BUENOS AIRES</t>
  </si>
  <si>
    <t>Mantenimineto Periódico del Distrito de Boruca</t>
  </si>
  <si>
    <t>Mantenimineto Periódico del Distrito de Changuena</t>
  </si>
  <si>
    <t>Mantenimineto Periódico del Distrito de Biolley</t>
  </si>
  <si>
    <t>Mantenimineto Periódico del Distrito de Colinas</t>
  </si>
  <si>
    <t>Mantenimineto Periódico del Distrito de Pilas</t>
  </si>
  <si>
    <t>Mantenimineto Periódico del Distrito de Potrero Grande</t>
  </si>
  <si>
    <t>Mantenimineto Periódico del Distrito de Brunka</t>
  </si>
  <si>
    <t>20306</t>
  </si>
  <si>
    <t>Materiales y productos de plástico</t>
  </si>
  <si>
    <t>AÑO 2020</t>
  </si>
  <si>
    <t>10101</t>
  </si>
  <si>
    <t>Alquiler de edificios, locales y terrenos</t>
  </si>
  <si>
    <t>10201</t>
  </si>
  <si>
    <t>Servicio de agua y alcantarillado</t>
  </si>
  <si>
    <t>Sistemas de Drenaje (Pasos y Alcantarillas) de Biolley</t>
  </si>
  <si>
    <t>Sistemas de Drenaje (Pasos y Alcantarillas) de Changuena</t>
  </si>
  <si>
    <t>Sistemas de Drenaje (Pasos y Alcantarillas) de Pilas</t>
  </si>
  <si>
    <t>Sistemas de Drenaje (Pasos y Alcantarillas) de Potrero Grande</t>
  </si>
  <si>
    <t>Sistemas de Drenaje (Pasos y Alcantarillas) de Volcán</t>
  </si>
  <si>
    <t>Sistemas de Drenaje (Pasos y Alcantarillas) de Buenos Aires</t>
  </si>
  <si>
    <t>Materiales Aceras Barrio los Mena - Buenos Aires</t>
  </si>
  <si>
    <t>Red Pluvial (Dreanajes) de Buenos Aires</t>
  </si>
  <si>
    <t>2</t>
  </si>
  <si>
    <t>Materiales y productos de plasticos</t>
  </si>
  <si>
    <t>Permisos de extracción de material en el Canton de Buenos Aires</t>
  </si>
  <si>
    <t>Estudios y diseños para proyectos de caminos</t>
  </si>
  <si>
    <t>Mantenimineto Rutinario Compromiso BID (Microempresas)</t>
  </si>
  <si>
    <t>Cuneta Revestida de Boruca</t>
  </si>
  <si>
    <t>599</t>
  </si>
  <si>
    <t>BIENES DURADEROS DIVERSOS</t>
  </si>
  <si>
    <t>59903</t>
  </si>
  <si>
    <t>Bienes Intangibles</t>
  </si>
  <si>
    <t>Contrucción de Puente sobre quebrada la Bonita</t>
  </si>
  <si>
    <t>Mantenimineto Periódico del Distrito de Volcán</t>
  </si>
  <si>
    <t>28</t>
  </si>
  <si>
    <t>6-03-010 Asfaltado Llano Bonito 2018LA-000028-0004200001</t>
  </si>
  <si>
    <t>304</t>
  </si>
  <si>
    <t>COMISIONES Y OTROS GASTOS</t>
  </si>
  <si>
    <t>30403</t>
  </si>
  <si>
    <t>Comisiones y otros gastos sobre préstamos internos</t>
  </si>
  <si>
    <t>50101</t>
  </si>
  <si>
    <t>Maquinaria y equipo para la producción</t>
  </si>
  <si>
    <t>32</t>
  </si>
  <si>
    <t>Primer y Segunda Etapa IFAM /  Asfaltados</t>
  </si>
  <si>
    <t>30</t>
  </si>
  <si>
    <t>31</t>
  </si>
  <si>
    <t>6-03-063 ALCANTARILLA DE CUADRO DOBLE CELDA Palmira Potrero</t>
  </si>
  <si>
    <t>Materiales de contrucción para Puentes y alcantarillado</t>
  </si>
  <si>
    <t>Maquinaria y Vehículos de la UTGVM</t>
  </si>
  <si>
    <t>Estudios de Puentes para el Cantón de Buenos Aires</t>
  </si>
  <si>
    <t>Demarcación Horizontal y Vertical - Escuelas Seguras. Seguridad Vial</t>
  </si>
  <si>
    <t>503</t>
  </si>
  <si>
    <t>BIENES PREEXISTENTES</t>
  </si>
  <si>
    <t>50301</t>
  </si>
  <si>
    <t>Terrenos</t>
  </si>
  <si>
    <t>Prestaciones legales</t>
  </si>
  <si>
    <t>60301</t>
  </si>
  <si>
    <t>Liquidación Compromisos 2019</t>
  </si>
  <si>
    <t>Liquidación 2019 LEY 9329</t>
  </si>
  <si>
    <t>Sistemas de Drenaje (Pasos y Alcantarillas) del Distrito de Brunka</t>
  </si>
  <si>
    <t>Sistemas de Drenaje (Pasos y Alcantarillas) del Distrito de Boruca</t>
  </si>
  <si>
    <t>Sistemas de Drenaje (Pasos y Alcantarillas) de Colinas</t>
  </si>
  <si>
    <t>Cuneta Revestida de Volcan y Potrero Grande</t>
  </si>
  <si>
    <t>Bacheo 03-02-038 Calles Urbanas B.A.</t>
  </si>
  <si>
    <t>Bacheo 03-02-002 Cruce de Salitre hasta el pie de la cuesta la Cabuya</t>
  </si>
  <si>
    <t xml:space="preserve">PRESUPUESTO ORDINARIO Y EXTRAORDINARIO DE EGRESOS </t>
  </si>
  <si>
    <r>
      <t xml:space="preserve">Servicios de Ingeniería   </t>
    </r>
    <r>
      <rPr>
        <b/>
        <sz val="11"/>
        <rFont val="Arial"/>
        <family val="2"/>
      </rPr>
      <t xml:space="preserve"> </t>
    </r>
  </si>
  <si>
    <r>
      <t xml:space="preserve">Materiales y productos metálicos   </t>
    </r>
    <r>
      <rPr>
        <b/>
        <sz val="1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</si>
</sst>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_);_(* \(#,##0\);_(* &quot;-&quot;_);_(@_)"/>
    <numFmt numFmtId="166" formatCode="_(* #,##0.00_);_(* \(#,##0.00\);_(* &quot;-&quot;??_);_(@_)"/>
    <numFmt numFmtId="167" formatCode="_([$€]* #,##0.00_);_([$€]* \(#,##0.00\);_([$€]* &quot;-&quot;??_);_(@_)"/>
    <numFmt numFmtId="170" formatCode="_-[$₡-140A]* #,##0.00_ ;_-[$₡-140A]* \-#,##0.00\ ;_-[$₡-140A]* &quot;-&quot;??_ ;_-@_ "/>
    <numFmt numFmtId="171" formatCode="_([$₡-140A]* #,##0.00_);_([$₡-140A]* \(#,##0.00\);_([$₡-140A]* &quot;-&quot;??_);_(@_)"/>
    <numFmt numFmtId="175" formatCode="00"/>
    <numFmt numFmtId="182" formatCode="_-* #,##0.00\ _€_-;\-* #,##0.00\ _€_-;_-* &quot;-&quot;??\ _€_-;_-@_-"/>
  </numFmts>
  <fonts count="30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color indexed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2"/>
      <color rgb="FFC00000"/>
      <name val="Arial"/>
      <family val="2"/>
    </font>
    <font>
      <sz val="12"/>
      <color rgb="FF00B050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8"/>
      </patternFill>
    </fill>
    <fill>
      <patternFill patternType="solid">
        <fgColor rgb="FFFF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8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167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9" fontId="19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9" fontId="16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7" fillId="0" borderId="0"/>
    <xf numFmtId="0" fontId="16" fillId="0" borderId="0"/>
    <xf numFmtId="166" fontId="16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1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1" fontId="8" fillId="0" borderId="0" applyFont="0" applyFill="0" applyBorder="0" applyAlignment="0" applyProtection="0"/>
    <xf numFmtId="0" fontId="5" fillId="0" borderId="0"/>
    <xf numFmtId="43" fontId="16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8" fillId="0" borderId="0"/>
    <xf numFmtId="43" fontId="2" fillId="0" borderId="0" applyFont="0" applyFill="0" applyBorder="0" applyAlignment="0" applyProtection="0"/>
    <xf numFmtId="0" fontId="8" fillId="0" borderId="0"/>
    <xf numFmtId="0" fontId="2" fillId="0" borderId="0"/>
    <xf numFmtId="41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1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9" fillId="0" borderId="0"/>
    <xf numFmtId="0" fontId="1" fillId="0" borderId="0"/>
    <xf numFmtId="0" fontId="1" fillId="0" borderId="0"/>
  </cellStyleXfs>
  <cellXfs count="131">
    <xf numFmtId="0" fontId="0" fillId="0" borderId="0" xfId="0"/>
    <xf numFmtId="166" fontId="11" fillId="0" borderId="0" xfId="2" applyFont="1"/>
    <xf numFmtId="0" fontId="9" fillId="0" borderId="1" xfId="6" applyFont="1" applyBorder="1" applyAlignment="1">
      <alignment horizontal="left"/>
    </xf>
    <xf numFmtId="0" fontId="9" fillId="0" borderId="1" xfId="6" applyFont="1" applyBorder="1" applyAlignment="1">
      <alignment horizontal="center"/>
    </xf>
    <xf numFmtId="0" fontId="13" fillId="0" borderId="1" xfId="6" applyFont="1" applyBorder="1" applyAlignment="1">
      <alignment horizontal="left" wrapText="1"/>
    </xf>
    <xf numFmtId="2" fontId="13" fillId="0" borderId="1" xfId="6" applyNumberFormat="1" applyFont="1" applyBorder="1"/>
    <xf numFmtId="166" fontId="15" fillId="0" borderId="0" xfId="2" applyFont="1"/>
    <xf numFmtId="0" fontId="15" fillId="0" borderId="0" xfId="6" applyFont="1"/>
    <xf numFmtId="0" fontId="10" fillId="0" borderId="0" xfId="6" applyFont="1"/>
    <xf numFmtId="0" fontId="11" fillId="0" borderId="0" xfId="6" applyFont="1"/>
    <xf numFmtId="0" fontId="10" fillId="0" borderId="0" xfId="6" applyFont="1" applyAlignment="1">
      <alignment horizontal="left"/>
    </xf>
    <xf numFmtId="166" fontId="12" fillId="3" borderId="1" xfId="2" applyFont="1" applyFill="1" applyBorder="1" applyAlignment="1"/>
    <xf numFmtId="0" fontId="10" fillId="0" borderId="0" xfId="6" applyFont="1" applyAlignment="1">
      <alignment horizontal="right"/>
    </xf>
    <xf numFmtId="166" fontId="12" fillId="3" borderId="1" xfId="2" applyFont="1" applyFill="1" applyBorder="1" applyAlignment="1">
      <alignment horizontal="right"/>
    </xf>
    <xf numFmtId="166" fontId="13" fillId="0" borderId="1" xfId="2" applyFont="1" applyFill="1" applyBorder="1" applyAlignment="1" applyProtection="1">
      <alignment horizontal="right"/>
    </xf>
    <xf numFmtId="166" fontId="10" fillId="0" borderId="1" xfId="2" applyFont="1" applyBorder="1" applyAlignment="1">
      <alignment horizontal="right"/>
    </xf>
    <xf numFmtId="166" fontId="10" fillId="0" borderId="0" xfId="2" applyFont="1" applyAlignment="1">
      <alignment horizontal="right"/>
    </xf>
    <xf numFmtId="170" fontId="15" fillId="8" borderId="0" xfId="2" applyNumberFormat="1" applyFont="1" applyFill="1" applyBorder="1"/>
    <xf numFmtId="0" fontId="10" fillId="0" borderId="0" xfId="6" applyFont="1" applyAlignment="1">
      <alignment horizontal="center"/>
    </xf>
    <xf numFmtId="0" fontId="13" fillId="9" borderId="1" xfId="6" applyFont="1" applyFill="1" applyBorder="1" applyAlignment="1">
      <alignment horizontal="left" wrapText="1"/>
    </xf>
    <xf numFmtId="49" fontId="17" fillId="0" borderId="1" xfId="6" applyNumberFormat="1" applyFont="1" applyBorder="1" applyAlignment="1">
      <alignment horizontal="center"/>
    </xf>
    <xf numFmtId="166" fontId="24" fillId="0" borderId="0" xfId="2" applyFont="1" applyBorder="1"/>
    <xf numFmtId="166" fontId="15" fillId="0" borderId="0" xfId="2" applyFont="1" applyBorder="1"/>
    <xf numFmtId="0" fontId="13" fillId="0" borderId="1" xfId="6" applyFont="1" applyBorder="1" applyAlignment="1">
      <alignment horizontal="left" vertical="center" wrapText="1"/>
    </xf>
    <xf numFmtId="0" fontId="9" fillId="0" borderId="1" xfId="6" applyFont="1" applyBorder="1" applyAlignment="1">
      <alignment horizontal="center"/>
    </xf>
    <xf numFmtId="170" fontId="15" fillId="0" borderId="0" xfId="2" applyNumberFormat="1" applyFont="1" applyFill="1" applyBorder="1"/>
    <xf numFmtId="166" fontId="11" fillId="0" borderId="0" xfId="2" applyFont="1" applyFill="1" applyBorder="1"/>
    <xf numFmtId="166" fontId="15" fillId="0" borderId="0" xfId="2" applyFont="1" applyFill="1" applyBorder="1"/>
    <xf numFmtId="170" fontId="25" fillId="0" borderId="0" xfId="2" applyNumberFormat="1" applyFont="1" applyFill="1" applyBorder="1"/>
    <xf numFmtId="0" fontId="10" fillId="0" borderId="0" xfId="6" applyFont="1" applyFill="1" applyBorder="1"/>
    <xf numFmtId="171" fontId="10" fillId="0" borderId="0" xfId="6" applyNumberFormat="1" applyFont="1" applyFill="1" applyBorder="1"/>
    <xf numFmtId="4" fontId="8" fillId="0" borderId="0" xfId="6" applyNumberFormat="1" applyFill="1" applyBorder="1"/>
    <xf numFmtId="0" fontId="8" fillId="0" borderId="0" xfId="6" applyFill="1" applyBorder="1"/>
    <xf numFmtId="170" fontId="10" fillId="0" borderId="0" xfId="6" applyNumberFormat="1" applyFont="1" applyFill="1" applyBorder="1"/>
    <xf numFmtId="166" fontId="27" fillId="0" borderId="0" xfId="2" applyFont="1" applyFill="1" applyBorder="1"/>
    <xf numFmtId="166" fontId="15" fillId="0" borderId="0" xfId="2" applyFont="1" applyFill="1" applyBorder="1" applyAlignment="1">
      <alignment horizontal="left"/>
    </xf>
    <xf numFmtId="43" fontId="10" fillId="0" borderId="0" xfId="6" applyNumberFormat="1" applyFont="1" applyFill="1" applyBorder="1"/>
    <xf numFmtId="0" fontId="10" fillId="0" borderId="0" xfId="6" applyFont="1" applyFill="1" applyBorder="1" applyAlignment="1">
      <alignment horizontal="left"/>
    </xf>
    <xf numFmtId="166" fontId="22" fillId="0" borderId="0" xfId="2" applyFont="1" applyFill="1" applyBorder="1"/>
    <xf numFmtId="0" fontId="11" fillId="0" borderId="0" xfId="6" applyFont="1" applyFill="1" applyBorder="1"/>
    <xf numFmtId="0" fontId="12" fillId="0" borderId="1" xfId="6" applyFont="1" applyBorder="1" applyAlignment="1">
      <alignment horizontal="center"/>
    </xf>
    <xf numFmtId="0" fontId="12" fillId="0" borderId="1" xfId="6" applyFont="1" applyBorder="1" applyAlignment="1">
      <alignment horizontal="left"/>
    </xf>
    <xf numFmtId="0" fontId="27" fillId="0" borderId="1" xfId="6" applyFont="1" applyBorder="1" applyAlignment="1">
      <alignment horizontal="center"/>
    </xf>
    <xf numFmtId="166" fontId="12" fillId="0" borderId="1" xfId="2" applyFont="1" applyFill="1" applyBorder="1" applyAlignment="1">
      <alignment horizontal="center" wrapText="1"/>
    </xf>
    <xf numFmtId="49" fontId="12" fillId="5" borderId="1" xfId="6" applyNumberFormat="1" applyFont="1" applyFill="1" applyBorder="1" applyAlignment="1">
      <alignment horizontal="center"/>
    </xf>
    <xf numFmtId="49" fontId="12" fillId="5" borderId="1" xfId="6" applyNumberFormat="1" applyFont="1" applyFill="1" applyBorder="1" applyAlignment="1">
      <alignment horizontal="left"/>
    </xf>
    <xf numFmtId="0" fontId="12" fillId="5" borderId="1" xfId="6" applyFont="1" applyFill="1" applyBorder="1" applyAlignment="1">
      <alignment horizontal="left" wrapText="1"/>
    </xf>
    <xf numFmtId="0" fontId="12" fillId="5" borderId="1" xfId="6" applyFont="1" applyFill="1" applyBorder="1"/>
    <xf numFmtId="166" fontId="12" fillId="6" borderId="1" xfId="2" applyFont="1" applyFill="1" applyBorder="1" applyAlignment="1">
      <alignment horizontal="right"/>
    </xf>
    <xf numFmtId="4" fontId="12" fillId="5" borderId="1" xfId="6" applyNumberFormat="1" applyFont="1" applyFill="1" applyBorder="1" applyAlignment="1">
      <alignment horizontal="right"/>
    </xf>
    <xf numFmtId="49" fontId="12" fillId="2" borderId="1" xfId="6" applyNumberFormat="1" applyFont="1" applyFill="1" applyBorder="1" applyAlignment="1">
      <alignment horizontal="center"/>
    </xf>
    <xf numFmtId="49" fontId="12" fillId="2" borderId="1" xfId="6" applyNumberFormat="1" applyFont="1" applyFill="1" applyBorder="1" applyAlignment="1">
      <alignment horizontal="left"/>
    </xf>
    <xf numFmtId="0" fontId="12" fillId="2" borderId="1" xfId="6" applyFont="1" applyFill="1" applyBorder="1" applyAlignment="1">
      <alignment horizontal="left" wrapText="1"/>
    </xf>
    <xf numFmtId="2" fontId="12" fillId="2" borderId="1" xfId="6" applyNumberFormat="1" applyFont="1" applyFill="1" applyBorder="1"/>
    <xf numFmtId="166" fontId="12" fillId="7" borderId="1" xfId="2" applyFont="1" applyFill="1" applyBorder="1" applyAlignment="1">
      <alignment horizontal="right"/>
    </xf>
    <xf numFmtId="4" fontId="12" fillId="2" borderId="1" xfId="6" applyNumberFormat="1" applyFont="1" applyFill="1" applyBorder="1" applyAlignment="1">
      <alignment horizontal="right"/>
    </xf>
    <xf numFmtId="49" fontId="12" fillId="10" borderId="1" xfId="6" applyNumberFormat="1" applyFont="1" applyFill="1" applyBorder="1" applyAlignment="1">
      <alignment horizontal="center"/>
    </xf>
    <xf numFmtId="49" fontId="12" fillId="10" borderId="1" xfId="6" applyNumberFormat="1" applyFont="1" applyFill="1" applyBorder="1" applyAlignment="1">
      <alignment horizontal="left"/>
    </xf>
    <xf numFmtId="0" fontId="12" fillId="10" borderId="1" xfId="6" applyFont="1" applyFill="1" applyBorder="1" applyAlignment="1">
      <alignment horizontal="left" wrapText="1"/>
    </xf>
    <xf numFmtId="166" fontId="12" fillId="10" borderId="1" xfId="2" applyFont="1" applyFill="1" applyBorder="1" applyAlignment="1"/>
    <xf numFmtId="166" fontId="12" fillId="10" borderId="1" xfId="2" applyFont="1" applyFill="1" applyBorder="1" applyAlignment="1">
      <alignment horizontal="right"/>
    </xf>
    <xf numFmtId="4" fontId="12" fillId="10" borderId="1" xfId="6" applyNumberFormat="1" applyFont="1" applyFill="1" applyBorder="1" applyAlignment="1">
      <alignment horizontal="right"/>
    </xf>
    <xf numFmtId="49" fontId="12" fillId="3" borderId="1" xfId="6" applyNumberFormat="1" applyFont="1" applyFill="1" applyBorder="1" applyAlignment="1">
      <alignment horizontal="center"/>
    </xf>
    <xf numFmtId="49" fontId="12" fillId="3" borderId="1" xfId="6" applyNumberFormat="1" applyFont="1" applyFill="1" applyBorder="1" applyAlignment="1">
      <alignment horizontal="left"/>
    </xf>
    <xf numFmtId="0" fontId="12" fillId="3" borderId="1" xfId="6" applyFont="1" applyFill="1" applyBorder="1" applyAlignment="1">
      <alignment horizontal="left" wrapText="1"/>
    </xf>
    <xf numFmtId="4" fontId="12" fillId="3" borderId="1" xfId="6" applyNumberFormat="1" applyFont="1" applyFill="1" applyBorder="1" applyAlignment="1">
      <alignment horizontal="right"/>
    </xf>
    <xf numFmtId="49" fontId="12" fillId="0" borderId="1" xfId="6" applyNumberFormat="1" applyFont="1" applyBorder="1" applyAlignment="1">
      <alignment horizontal="center"/>
    </xf>
    <xf numFmtId="49" fontId="12" fillId="0" borderId="1" xfId="6" applyNumberFormat="1" applyFont="1" applyBorder="1" applyAlignment="1">
      <alignment horizontal="left"/>
    </xf>
    <xf numFmtId="0" fontId="20" fillId="0" borderId="1" xfId="6" applyFont="1" applyBorder="1" applyAlignment="1">
      <alignment horizontal="left" wrapText="1"/>
    </xf>
    <xf numFmtId="2" fontId="12" fillId="0" borderId="1" xfId="6" applyNumberFormat="1" applyFont="1" applyBorder="1"/>
    <xf numFmtId="166" fontId="12" fillId="0" borderId="1" xfId="2" applyFont="1" applyFill="1" applyBorder="1" applyAlignment="1">
      <alignment horizontal="right"/>
    </xf>
    <xf numFmtId="4" fontId="12" fillId="0" borderId="1" xfId="6" applyNumberFormat="1" applyFont="1" applyBorder="1" applyAlignment="1">
      <alignment horizontal="right"/>
    </xf>
    <xf numFmtId="49" fontId="13" fillId="0" borderId="1" xfId="6" applyNumberFormat="1" applyFont="1" applyBorder="1" applyAlignment="1">
      <alignment horizontal="center"/>
    </xf>
    <xf numFmtId="49" fontId="13" fillId="0" borderId="1" xfId="6" applyNumberFormat="1" applyFont="1" applyBorder="1" applyAlignment="1">
      <alignment horizontal="left"/>
    </xf>
    <xf numFmtId="4" fontId="13" fillId="9" borderId="1" xfId="6" applyNumberFormat="1" applyFont="1" applyFill="1" applyBorder="1" applyAlignment="1">
      <alignment horizontal="right"/>
    </xf>
    <xf numFmtId="49" fontId="15" fillId="0" borderId="1" xfId="6" applyNumberFormat="1" applyFont="1" applyBorder="1" applyAlignment="1">
      <alignment horizontal="center"/>
    </xf>
    <xf numFmtId="4" fontId="12" fillId="9" borderId="1" xfId="6" applyNumberFormat="1" applyFont="1" applyFill="1" applyBorder="1" applyAlignment="1">
      <alignment horizontal="right"/>
    </xf>
    <xf numFmtId="4" fontId="13" fillId="0" borderId="2" xfId="6" applyNumberFormat="1" applyFont="1" applyBorder="1" applyAlignment="1">
      <alignment horizontal="right"/>
    </xf>
    <xf numFmtId="0" fontId="13" fillId="0" borderId="1" xfId="6" applyFont="1" applyBorder="1" applyAlignment="1">
      <alignment horizontal="left" vertical="top" wrapText="1"/>
    </xf>
    <xf numFmtId="166" fontId="13" fillId="0" borderId="1" xfId="2" applyFont="1" applyFill="1" applyBorder="1" applyAlignment="1">
      <alignment horizontal="right"/>
    </xf>
    <xf numFmtId="4" fontId="13" fillId="0" borderId="1" xfId="6" applyNumberFormat="1" applyFont="1" applyBorder="1" applyAlignment="1">
      <alignment horizontal="right"/>
    </xf>
    <xf numFmtId="0" fontId="20" fillId="9" borderId="1" xfId="6" applyFont="1" applyFill="1" applyBorder="1" applyAlignment="1">
      <alignment horizontal="left" wrapText="1"/>
    </xf>
    <xf numFmtId="49" fontId="13" fillId="0" borderId="1" xfId="6" applyNumberFormat="1" applyFont="1" applyBorder="1" applyAlignment="1">
      <alignment horizontal="left" vertical="center"/>
    </xf>
    <xf numFmtId="2" fontId="13" fillId="9" borderId="1" xfId="6" applyNumberFormat="1" applyFont="1" applyFill="1" applyBorder="1"/>
    <xf numFmtId="0" fontId="12" fillId="3" borderId="1" xfId="6" applyFont="1" applyFill="1" applyBorder="1" applyAlignment="1">
      <alignment horizontal="left"/>
    </xf>
    <xf numFmtId="175" fontId="12" fillId="10" borderId="1" xfId="6" applyNumberFormat="1" applyFont="1" applyFill="1" applyBorder="1" applyAlignment="1">
      <alignment horizontal="center"/>
    </xf>
    <xf numFmtId="175" fontId="12" fillId="3" borderId="1" xfId="6" applyNumberFormat="1" applyFont="1" applyFill="1" applyBorder="1" applyAlignment="1">
      <alignment horizontal="center"/>
    </xf>
    <xf numFmtId="175" fontId="12" fillId="0" borderId="1" xfId="6" applyNumberFormat="1" applyFont="1" applyBorder="1" applyAlignment="1">
      <alignment horizontal="center"/>
    </xf>
    <xf numFmtId="175" fontId="13" fillId="0" borderId="1" xfId="6" applyNumberFormat="1" applyFont="1" applyBorder="1" applyAlignment="1">
      <alignment horizontal="center"/>
    </xf>
    <xf numFmtId="175" fontId="12" fillId="4" borderId="1" xfId="6" applyNumberFormat="1" applyFont="1" applyFill="1" applyBorder="1" applyAlignment="1">
      <alignment horizontal="center"/>
    </xf>
    <xf numFmtId="49" fontId="12" fillId="4" borderId="1" xfId="6" applyNumberFormat="1" applyFont="1" applyFill="1" applyBorder="1" applyAlignment="1">
      <alignment horizontal="left"/>
    </xf>
    <xf numFmtId="0" fontId="20" fillId="4" borderId="1" xfId="6" applyFont="1" applyFill="1" applyBorder="1" applyAlignment="1">
      <alignment horizontal="left" wrapText="1"/>
    </xf>
    <xf numFmtId="166" fontId="12" fillId="4" borderId="1" xfId="2" applyFont="1" applyFill="1" applyBorder="1" applyAlignment="1"/>
    <xf numFmtId="166" fontId="12" fillId="4" borderId="1" xfId="2" applyFont="1" applyFill="1" applyBorder="1" applyAlignment="1">
      <alignment horizontal="right"/>
    </xf>
    <xf numFmtId="4" fontId="12" fillId="4" borderId="1" xfId="6" applyNumberFormat="1" applyFont="1" applyFill="1" applyBorder="1" applyAlignment="1">
      <alignment horizontal="right"/>
    </xf>
    <xf numFmtId="0" fontId="12" fillId="4" borderId="1" xfId="6" applyFont="1" applyFill="1" applyBorder="1" applyAlignment="1">
      <alignment horizontal="center"/>
    </xf>
    <xf numFmtId="0" fontId="12" fillId="3" borderId="1" xfId="6" applyFont="1" applyFill="1" applyBorder="1" applyAlignment="1">
      <alignment horizontal="center"/>
    </xf>
    <xf numFmtId="0" fontId="13" fillId="0" borderId="1" xfId="6" applyFont="1" applyBorder="1" applyAlignment="1">
      <alignment horizontal="center"/>
    </xf>
    <xf numFmtId="0" fontId="20" fillId="4" borderId="1" xfId="6" applyFont="1" applyFill="1" applyBorder="1" applyAlignment="1">
      <alignment wrapText="1"/>
    </xf>
    <xf numFmtId="49" fontId="12" fillId="13" borderId="1" xfId="6" applyNumberFormat="1" applyFont="1" applyFill="1" applyBorder="1" applyAlignment="1">
      <alignment horizontal="left"/>
    </xf>
    <xf numFmtId="0" fontId="12" fillId="13" borderId="1" xfId="6" applyFont="1" applyFill="1" applyBorder="1" applyAlignment="1">
      <alignment horizontal="left" wrapText="1"/>
    </xf>
    <xf numFmtId="0" fontId="20" fillId="4" borderId="1" xfId="6" applyFont="1" applyFill="1" applyBorder="1" applyAlignment="1">
      <alignment horizontal="left" vertical="top" wrapText="1"/>
    </xf>
    <xf numFmtId="49" fontId="12" fillId="11" borderId="1" xfId="6" applyNumberFormat="1" applyFont="1" applyFill="1" applyBorder="1" applyAlignment="1">
      <alignment horizontal="left"/>
    </xf>
    <xf numFmtId="0" fontId="12" fillId="11" borderId="4" xfId="6" applyFont="1" applyFill="1" applyBorder="1" applyAlignment="1">
      <alignment horizontal="left" wrapText="1"/>
    </xf>
    <xf numFmtId="0" fontId="20" fillId="12" borderId="4" xfId="6" applyFont="1" applyFill="1" applyBorder="1" applyAlignment="1">
      <alignment horizontal="left" wrapText="1"/>
    </xf>
    <xf numFmtId="0" fontId="13" fillId="12" borderId="4" xfId="6" applyFont="1" applyFill="1" applyBorder="1" applyAlignment="1">
      <alignment horizontal="left" wrapText="1"/>
    </xf>
    <xf numFmtId="49" fontId="12" fillId="11" borderId="4" xfId="6" applyNumberFormat="1" applyFont="1" applyFill="1" applyBorder="1" applyAlignment="1">
      <alignment horizontal="left"/>
    </xf>
    <xf numFmtId="49" fontId="12" fillId="0" borderId="4" xfId="6" applyNumberFormat="1" applyFont="1" applyBorder="1" applyAlignment="1">
      <alignment horizontal="center"/>
    </xf>
    <xf numFmtId="49" fontId="12" fillId="0" borderId="4" xfId="6" applyNumberFormat="1" applyFont="1" applyBorder="1" applyAlignment="1">
      <alignment horizontal="left"/>
    </xf>
    <xf numFmtId="0" fontId="20" fillId="0" borderId="4" xfId="6" applyFont="1" applyBorder="1" applyAlignment="1">
      <alignment horizontal="left" wrapText="1"/>
    </xf>
    <xf numFmtId="49" fontId="13" fillId="0" borderId="3" xfId="6" applyNumberFormat="1" applyFont="1" applyBorder="1" applyAlignment="1">
      <alignment horizontal="center"/>
    </xf>
    <xf numFmtId="49" fontId="13" fillId="0" borderId="5" xfId="6" applyNumberFormat="1" applyFont="1" applyBorder="1" applyAlignment="1">
      <alignment horizontal="center"/>
    </xf>
    <xf numFmtId="49" fontId="13" fillId="0" borderId="5" xfId="6" applyNumberFormat="1" applyFont="1" applyBorder="1" applyAlignment="1">
      <alignment horizontal="left"/>
    </xf>
    <xf numFmtId="0" fontId="13" fillId="0" borderId="5" xfId="6" applyFont="1" applyBorder="1" applyAlignment="1">
      <alignment horizontal="left" wrapText="1"/>
    </xf>
    <xf numFmtId="0" fontId="13" fillId="0" borderId="4" xfId="6" applyFont="1" applyBorder="1" applyAlignment="1">
      <alignment horizontal="left" wrapText="1"/>
    </xf>
    <xf numFmtId="0" fontId="15" fillId="0" borderId="0" xfId="6" applyFont="1" applyAlignment="1">
      <alignment horizontal="center"/>
    </xf>
    <xf numFmtId="0" fontId="15" fillId="0" borderId="0" xfId="6" applyFont="1" applyAlignment="1">
      <alignment horizontal="left"/>
    </xf>
    <xf numFmtId="0" fontId="15" fillId="0" borderId="0" xfId="6" applyFont="1" applyAlignment="1">
      <alignment horizontal="right"/>
    </xf>
    <xf numFmtId="166" fontId="15" fillId="0" borderId="0" xfId="2" applyFont="1" applyAlignment="1">
      <alignment horizontal="right"/>
    </xf>
    <xf numFmtId="166" fontId="24" fillId="0" borderId="0" xfId="2" applyFont="1" applyFill="1" applyBorder="1"/>
    <xf numFmtId="4" fontId="10" fillId="0" borderId="0" xfId="6" applyNumberFormat="1" applyFont="1" applyFill="1" applyBorder="1" applyAlignment="1">
      <alignment horizontal="center"/>
    </xf>
    <xf numFmtId="0" fontId="15" fillId="0" borderId="0" xfId="6" applyFont="1" applyFill="1" applyBorder="1"/>
    <xf numFmtId="166" fontId="15" fillId="0" borderId="0" xfId="2" applyFont="1" applyFill="1" applyBorder="1" applyAlignment="1">
      <alignment horizontal="center" vertical="center"/>
    </xf>
    <xf numFmtId="0" fontId="10" fillId="0" borderId="0" xfId="6" applyFont="1" applyBorder="1" applyAlignment="1">
      <alignment horizontal="right"/>
    </xf>
    <xf numFmtId="166" fontId="23" fillId="0" borderId="0" xfId="2" applyFont="1" applyFill="1" applyBorder="1"/>
    <xf numFmtId="43" fontId="15" fillId="0" borderId="0" xfId="5" applyFont="1" applyFill="1" applyBorder="1"/>
    <xf numFmtId="166" fontId="13" fillId="0" borderId="0" xfId="2" applyFont="1" applyFill="1" applyBorder="1" applyAlignment="1">
      <alignment wrapText="1"/>
    </xf>
    <xf numFmtId="0" fontId="18" fillId="0" borderId="0" xfId="6" applyFont="1" applyFill="1" applyBorder="1"/>
    <xf numFmtId="43" fontId="10" fillId="0" borderId="0" xfId="37" applyFont="1" applyFill="1" applyBorder="1"/>
    <xf numFmtId="4" fontId="10" fillId="0" borderId="0" xfId="6" applyNumberFormat="1" applyFont="1" applyFill="1" applyBorder="1"/>
    <xf numFmtId="171" fontId="8" fillId="0" borderId="0" xfId="6" applyNumberFormat="1" applyFill="1" applyBorder="1"/>
  </cellXfs>
  <cellStyles count="146">
    <cellStyle name="Euro" xfId="1" xr:uid="{00000000-0005-0000-0000-000000000000}"/>
    <cellStyle name="Euro 2" xfId="15" xr:uid="{00000000-0005-0000-0000-000001000000}"/>
    <cellStyle name="Hipervínculo 2" xfId="97" xr:uid="{00000000-0005-0000-0000-000003000000}"/>
    <cellStyle name="Millares" xfId="37" builtinId="3"/>
    <cellStyle name="Millares [0] 2" xfId="29" xr:uid="{00000000-0005-0000-0000-000006000000}"/>
    <cellStyle name="Millares [0] 2 2" xfId="51" xr:uid="{00000000-0005-0000-0000-000007000000}"/>
    <cellStyle name="Millares [0] 2 3" xfId="101" xr:uid="{00000000-0005-0000-0000-000008000000}"/>
    <cellStyle name="Millares [0] 2 4" xfId="90" xr:uid="{00000000-0005-0000-0000-000009000000}"/>
    <cellStyle name="Millares [0] 3" xfId="32" xr:uid="{00000000-0005-0000-0000-00000A000000}"/>
    <cellStyle name="Millares [0] 3 2" xfId="54" xr:uid="{00000000-0005-0000-0000-00000B000000}"/>
    <cellStyle name="Millares [0] 3 2 2" xfId="84" xr:uid="{00000000-0005-0000-0000-00000C000000}"/>
    <cellStyle name="Millares [0] 3 2 2 2" xfId="140" xr:uid="{00000000-0005-0000-0000-00000D000000}"/>
    <cellStyle name="Millares [0] 3 2 3" xfId="115" xr:uid="{00000000-0005-0000-0000-00000E000000}"/>
    <cellStyle name="Millares [0] 3 3" xfId="72" xr:uid="{00000000-0005-0000-0000-00000F000000}"/>
    <cellStyle name="Millares [0] 3 3 2" xfId="130" xr:uid="{00000000-0005-0000-0000-000010000000}"/>
    <cellStyle name="Millares [0] 3 4" xfId="104" xr:uid="{00000000-0005-0000-0000-000011000000}"/>
    <cellStyle name="Millares [0] 4" xfId="25" xr:uid="{00000000-0005-0000-0000-000012000000}"/>
    <cellStyle name="Millares [0] 4 2" xfId="48" xr:uid="{00000000-0005-0000-0000-000013000000}"/>
    <cellStyle name="Millares [0] 5" xfId="43" xr:uid="{00000000-0005-0000-0000-000014000000}"/>
    <cellStyle name="Millares [0] 6" xfId="96" xr:uid="{00000000-0005-0000-0000-000015000000}"/>
    <cellStyle name="Millares 10" xfId="61" xr:uid="{00000000-0005-0000-0000-000016000000}"/>
    <cellStyle name="Millares 10 2" xfId="121" xr:uid="{00000000-0005-0000-0000-000017000000}"/>
    <cellStyle name="Millares 11" xfId="75" xr:uid="{00000000-0005-0000-0000-000018000000}"/>
    <cellStyle name="Millares 12" xfId="63" xr:uid="{00000000-0005-0000-0000-000019000000}"/>
    <cellStyle name="Millares 13" xfId="79" xr:uid="{00000000-0005-0000-0000-00001A000000}"/>
    <cellStyle name="Millares 14" xfId="65" xr:uid="{00000000-0005-0000-0000-00001B000000}"/>
    <cellStyle name="Millares 15" xfId="87" xr:uid="{00000000-0005-0000-0000-00001C000000}"/>
    <cellStyle name="Millares 16" xfId="107" xr:uid="{00000000-0005-0000-0000-00001D000000}"/>
    <cellStyle name="Millares 17" xfId="89" xr:uid="{00000000-0005-0000-0000-00001E000000}"/>
    <cellStyle name="Millares 2" xfId="2" xr:uid="{00000000-0005-0000-0000-00001F000000}"/>
    <cellStyle name="Millares 2 2" xfId="38" xr:uid="{00000000-0005-0000-0000-000020000000}"/>
    <cellStyle name="Millares 2 3" xfId="60" xr:uid="{00000000-0005-0000-0000-000021000000}"/>
    <cellStyle name="Millares 2 3 2" xfId="120" xr:uid="{00000000-0005-0000-0000-000022000000}"/>
    <cellStyle name="Millares 3" xfId="3" xr:uid="{00000000-0005-0000-0000-000023000000}"/>
    <cellStyle name="Millares 3 2" xfId="28" xr:uid="{00000000-0005-0000-0000-000024000000}"/>
    <cellStyle name="Millares 3 2 2" xfId="50" xr:uid="{00000000-0005-0000-0000-000025000000}"/>
    <cellStyle name="Millares 3 3" xfId="16" xr:uid="{00000000-0005-0000-0000-000026000000}"/>
    <cellStyle name="Millares 3 3 2" xfId="44" xr:uid="{00000000-0005-0000-0000-000027000000}"/>
    <cellStyle name="Millares 3 4" xfId="39" xr:uid="{00000000-0005-0000-0000-000028000000}"/>
    <cellStyle name="Millares 3 5" xfId="62" xr:uid="{00000000-0005-0000-0000-000029000000}"/>
    <cellStyle name="Millares 3 5 2" xfId="122" xr:uid="{00000000-0005-0000-0000-00002A000000}"/>
    <cellStyle name="Millares 4" xfId="4" xr:uid="{00000000-0005-0000-0000-00002B000000}"/>
    <cellStyle name="Millares 4 2" xfId="17" xr:uid="{00000000-0005-0000-0000-00002C000000}"/>
    <cellStyle name="Millares 4 2 2" xfId="45" xr:uid="{00000000-0005-0000-0000-00002D000000}"/>
    <cellStyle name="Millares 4 2 2 2" xfId="78" xr:uid="{00000000-0005-0000-0000-00002E000000}"/>
    <cellStyle name="Millares 4 2 2 2 2" xfId="135" xr:uid="{00000000-0005-0000-0000-00002F000000}"/>
    <cellStyle name="Millares 4 2 2 3" xfId="110" xr:uid="{00000000-0005-0000-0000-000030000000}"/>
    <cellStyle name="Millares 4 2 3" xfId="67" xr:uid="{00000000-0005-0000-0000-000031000000}"/>
    <cellStyle name="Millares 4 2 3 2" xfId="125" xr:uid="{00000000-0005-0000-0000-000032000000}"/>
    <cellStyle name="Millares 4 2 4" xfId="98" xr:uid="{00000000-0005-0000-0000-000033000000}"/>
    <cellStyle name="Millares 4 3" xfId="40" xr:uid="{00000000-0005-0000-0000-000034000000}"/>
    <cellStyle name="Millares 4 3 2" xfId="76" xr:uid="{00000000-0005-0000-0000-000035000000}"/>
    <cellStyle name="Millares 4 3 2 2" xfId="133" xr:uid="{00000000-0005-0000-0000-000036000000}"/>
    <cellStyle name="Millares 4 3 3" xfId="108" xr:uid="{00000000-0005-0000-0000-000037000000}"/>
    <cellStyle name="Millares 4 4" xfId="64" xr:uid="{00000000-0005-0000-0000-000038000000}"/>
    <cellStyle name="Millares 4 4 2" xfId="123" xr:uid="{00000000-0005-0000-0000-000039000000}"/>
    <cellStyle name="Millares 4 5" xfId="93" xr:uid="{00000000-0005-0000-0000-00003A000000}"/>
    <cellStyle name="Millares 5" xfId="5" xr:uid="{00000000-0005-0000-0000-00003B000000}"/>
    <cellStyle name="Millares 5 2" xfId="41" xr:uid="{00000000-0005-0000-0000-00003C000000}"/>
    <cellStyle name="Millares 6" xfId="31" xr:uid="{00000000-0005-0000-0000-00003D000000}"/>
    <cellStyle name="Millares 6 2" xfId="53" xr:uid="{00000000-0005-0000-0000-00003E000000}"/>
    <cellStyle name="Millares 6 2 2" xfId="83" xr:uid="{00000000-0005-0000-0000-00003F000000}"/>
    <cellStyle name="Millares 6 2 2 2" xfId="139" xr:uid="{00000000-0005-0000-0000-000040000000}"/>
    <cellStyle name="Millares 6 2 3" xfId="114" xr:uid="{00000000-0005-0000-0000-000041000000}"/>
    <cellStyle name="Millares 6 3" xfId="71" xr:uid="{00000000-0005-0000-0000-000042000000}"/>
    <cellStyle name="Millares 6 3 2" xfId="129" xr:uid="{00000000-0005-0000-0000-000043000000}"/>
    <cellStyle name="Millares 6 4" xfId="103" xr:uid="{00000000-0005-0000-0000-000044000000}"/>
    <cellStyle name="Millares 7" xfId="18" xr:uid="{00000000-0005-0000-0000-000045000000}"/>
    <cellStyle name="Millares 7 2" xfId="46" xr:uid="{00000000-0005-0000-0000-000046000000}"/>
    <cellStyle name="Millares 8" xfId="35" xr:uid="{00000000-0005-0000-0000-000047000000}"/>
    <cellStyle name="Millares 8 2" xfId="56" xr:uid="{00000000-0005-0000-0000-000048000000}"/>
    <cellStyle name="Millares 9" xfId="58" xr:uid="{00000000-0005-0000-0000-000049000000}"/>
    <cellStyle name="Moneda 2" xfId="33" xr:uid="{00000000-0005-0000-0000-00004B000000}"/>
    <cellStyle name="Moneda 2 2" xfId="55" xr:uid="{00000000-0005-0000-0000-00004C000000}"/>
    <cellStyle name="Moneda 2 2 2" xfId="85" xr:uid="{00000000-0005-0000-0000-00004D000000}"/>
    <cellStyle name="Moneda 2 2 2 2" xfId="141" xr:uid="{00000000-0005-0000-0000-00004E000000}"/>
    <cellStyle name="Moneda 2 2 3" xfId="116" xr:uid="{00000000-0005-0000-0000-00004F000000}"/>
    <cellStyle name="Moneda 2 3" xfId="73" xr:uid="{00000000-0005-0000-0000-000050000000}"/>
    <cellStyle name="Moneda 2 3 2" xfId="131" xr:uid="{00000000-0005-0000-0000-000051000000}"/>
    <cellStyle name="Moneda 2 4" xfId="105" xr:uid="{00000000-0005-0000-0000-000052000000}"/>
    <cellStyle name="Moneda 3" xfId="118" xr:uid="{00000000-0005-0000-0000-000053000000}"/>
    <cellStyle name="Normal" xfId="0" builtinId="0"/>
    <cellStyle name="Normal 2" xfId="6" xr:uid="{00000000-0005-0000-0000-000055000000}"/>
    <cellStyle name="Normal 2 2" xfId="7" xr:uid="{00000000-0005-0000-0000-000056000000}"/>
    <cellStyle name="Normal 2 2 2" xfId="8" xr:uid="{00000000-0005-0000-0000-000057000000}"/>
    <cellStyle name="Normal 2 2 2 2" xfId="27" xr:uid="{00000000-0005-0000-0000-000058000000}"/>
    <cellStyle name="Normal 2 2 2 3" xfId="19" xr:uid="{00000000-0005-0000-0000-000059000000}"/>
    <cellStyle name="Normal 2 2 3" xfId="9" xr:uid="{00000000-0005-0000-0000-00005A000000}"/>
    <cellStyle name="Normal 2 2 3 2" xfId="20" xr:uid="{00000000-0005-0000-0000-00005B000000}"/>
    <cellStyle name="Normal 2 2 4" xfId="10" xr:uid="{00000000-0005-0000-0000-00005C000000}"/>
    <cellStyle name="Normal 2 2 4 2" xfId="21" xr:uid="{00000000-0005-0000-0000-00005D000000}"/>
    <cellStyle name="Normal 2 3" xfId="94" xr:uid="{00000000-0005-0000-0000-00005E000000}"/>
    <cellStyle name="Normal 3" xfId="11" xr:uid="{00000000-0005-0000-0000-00005F000000}"/>
    <cellStyle name="Normal 3 2" xfId="26" xr:uid="{00000000-0005-0000-0000-000060000000}"/>
    <cellStyle name="Normal 3 2 2" xfId="49" xr:uid="{00000000-0005-0000-0000-000061000000}"/>
    <cellStyle name="Normal 3 2 2 2" xfId="81" xr:uid="{00000000-0005-0000-0000-000062000000}"/>
    <cellStyle name="Normal 3 2 2 2 2" xfId="137" xr:uid="{00000000-0005-0000-0000-000063000000}"/>
    <cellStyle name="Normal 3 2 2 3" xfId="112" xr:uid="{00000000-0005-0000-0000-000064000000}"/>
    <cellStyle name="Normal 3 2 3" xfId="69" xr:uid="{00000000-0005-0000-0000-000065000000}"/>
    <cellStyle name="Normal 3 2 3 2" xfId="127" xr:uid="{00000000-0005-0000-0000-000066000000}"/>
    <cellStyle name="Normal 3 2 4" xfId="100" xr:uid="{00000000-0005-0000-0000-000067000000}"/>
    <cellStyle name="Normal 3 2 5" xfId="145" xr:uid="{00000000-0005-0000-0000-000068000000}"/>
    <cellStyle name="Normal 3 3" xfId="22" xr:uid="{00000000-0005-0000-0000-000069000000}"/>
    <cellStyle name="Normal 3 3 2" xfId="36" xr:uid="{00000000-0005-0000-0000-00006A000000}"/>
    <cellStyle name="Normal 3 3 2 2" xfId="57" xr:uid="{00000000-0005-0000-0000-00006B000000}"/>
    <cellStyle name="Normal 3 3 2 2 2" xfId="86" xr:uid="{00000000-0005-0000-0000-00006C000000}"/>
    <cellStyle name="Normal 3 3 2 2 2 2" xfId="142" xr:uid="{00000000-0005-0000-0000-00006D000000}"/>
    <cellStyle name="Normal 3 3 2 2 3" xfId="117" xr:uid="{00000000-0005-0000-0000-00006E000000}"/>
    <cellStyle name="Normal 3 3 2 3" xfId="74" xr:uid="{00000000-0005-0000-0000-00006F000000}"/>
    <cellStyle name="Normal 3 3 2 3 2" xfId="132" xr:uid="{00000000-0005-0000-0000-000070000000}"/>
    <cellStyle name="Normal 3 3 2 4" xfId="106" xr:uid="{00000000-0005-0000-0000-000071000000}"/>
    <cellStyle name="Normal 3 3 3" xfId="47" xr:uid="{00000000-0005-0000-0000-000072000000}"/>
    <cellStyle name="Normal 3 3 3 2" xfId="80" xr:uid="{00000000-0005-0000-0000-000073000000}"/>
    <cellStyle name="Normal 3 3 3 2 2" xfId="136" xr:uid="{00000000-0005-0000-0000-000074000000}"/>
    <cellStyle name="Normal 3 3 3 3" xfId="111" xr:uid="{00000000-0005-0000-0000-000075000000}"/>
    <cellStyle name="Normal 3 3 4" xfId="68" xr:uid="{00000000-0005-0000-0000-000076000000}"/>
    <cellStyle name="Normal 3 3 4 2" xfId="126" xr:uid="{00000000-0005-0000-0000-000077000000}"/>
    <cellStyle name="Normal 3 3 5" xfId="99" xr:uid="{00000000-0005-0000-0000-000078000000}"/>
    <cellStyle name="Normal 3 4" xfId="42" xr:uid="{00000000-0005-0000-0000-000079000000}"/>
    <cellStyle name="Normal 3 4 2" xfId="77" xr:uid="{00000000-0005-0000-0000-00007A000000}"/>
    <cellStyle name="Normal 3 4 2 2" xfId="134" xr:uid="{00000000-0005-0000-0000-00007B000000}"/>
    <cellStyle name="Normal 3 4 3" xfId="109" xr:uid="{00000000-0005-0000-0000-00007C000000}"/>
    <cellStyle name="Normal 3 5" xfId="66" xr:uid="{00000000-0005-0000-0000-00007D000000}"/>
    <cellStyle name="Normal 3 5 2" xfId="124" xr:uid="{00000000-0005-0000-0000-00007E000000}"/>
    <cellStyle name="Normal 3 6" xfId="95" xr:uid="{00000000-0005-0000-0000-00007F000000}"/>
    <cellStyle name="Normal 3 7" xfId="91" xr:uid="{00000000-0005-0000-0000-000080000000}"/>
    <cellStyle name="Normal 3 8" xfId="144" xr:uid="{00000000-0005-0000-0000-000081000000}"/>
    <cellStyle name="Normal 4" xfId="12" xr:uid="{00000000-0005-0000-0000-000082000000}"/>
    <cellStyle name="Normal 4 2" xfId="23" xr:uid="{00000000-0005-0000-0000-000083000000}"/>
    <cellStyle name="Normal 5" xfId="30" xr:uid="{00000000-0005-0000-0000-000084000000}"/>
    <cellStyle name="Normal 5 2" xfId="52" xr:uid="{00000000-0005-0000-0000-000085000000}"/>
    <cellStyle name="Normal 5 2 2" xfId="82" xr:uid="{00000000-0005-0000-0000-000086000000}"/>
    <cellStyle name="Normal 5 2 2 2" xfId="138" xr:uid="{00000000-0005-0000-0000-000087000000}"/>
    <cellStyle name="Normal 5 2 3" xfId="113" xr:uid="{00000000-0005-0000-0000-000088000000}"/>
    <cellStyle name="Normal 5 3" xfId="70" xr:uid="{00000000-0005-0000-0000-000089000000}"/>
    <cellStyle name="Normal 5 3 2" xfId="128" xr:uid="{00000000-0005-0000-0000-00008A000000}"/>
    <cellStyle name="Normal 5 4" xfId="102" xr:uid="{00000000-0005-0000-0000-00008B000000}"/>
    <cellStyle name="Normal 6" xfId="59" xr:uid="{00000000-0005-0000-0000-00008C000000}"/>
    <cellStyle name="Normal 6 2" xfId="119" xr:uid="{00000000-0005-0000-0000-00008D000000}"/>
    <cellStyle name="Normal 7" xfId="92" xr:uid="{00000000-0005-0000-0000-00008E000000}"/>
    <cellStyle name="Normal 8" xfId="88" xr:uid="{00000000-0005-0000-0000-00008F000000}"/>
    <cellStyle name="Normal 9" xfId="143" xr:uid="{00000000-0005-0000-0000-000090000000}"/>
    <cellStyle name="Porcentaje 2" xfId="34" xr:uid="{00000000-0005-0000-0000-000091000000}"/>
    <cellStyle name="Porcentual 2" xfId="13" xr:uid="{00000000-0005-0000-0000-000092000000}"/>
    <cellStyle name="Porcentual 2 2" xfId="24" xr:uid="{00000000-0005-0000-0000-000093000000}"/>
    <cellStyle name="Porcentual 3" xfId="14" xr:uid="{00000000-0005-0000-0000-000094000000}"/>
  </cellStyles>
  <dxfs count="0"/>
  <tableStyles count="0" defaultTableStyle="TableStyleMedium9" defaultPivotStyle="PivotStyleLight16"/>
  <colors>
    <mruColors>
      <color rgb="FF33CC33"/>
      <color rgb="FF00FFFF"/>
      <color rgb="FFFDE02F"/>
      <color rgb="FFFDD903"/>
      <color rgb="FFFFD653"/>
      <color rgb="FF9933FF"/>
      <color rgb="FFFF5757"/>
      <color rgb="FFFF2D2D"/>
      <color rgb="FF00FF00"/>
      <color rgb="FFFD63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2"/>
  <sheetViews>
    <sheetView tabSelected="1" zoomScale="130" zoomScaleNormal="130" workbookViewId="0">
      <selection activeCell="F11" sqref="F11"/>
    </sheetView>
  </sheetViews>
  <sheetFormatPr baseColWidth="10" defaultColWidth="11" defaultRowHeight="15.55" x14ac:dyDescent="0.3"/>
  <cols>
    <col min="1" max="1" width="4.3984375" style="18" customWidth="1"/>
    <col min="2" max="2" width="5.09765625" style="18" customWidth="1"/>
    <col min="3" max="3" width="8" style="18" bestFit="1" customWidth="1"/>
    <col min="4" max="4" width="8.09765625" style="10" customWidth="1"/>
    <col min="5" max="5" width="43.69921875" style="8" customWidth="1"/>
    <col min="6" max="6" width="3.296875" style="18" customWidth="1"/>
    <col min="7" max="7" width="10.296875" style="12" customWidth="1"/>
    <col min="8" max="8" width="20.59765625" style="16" bestFit="1" customWidth="1"/>
    <col min="9" max="9" width="4.296875" style="6" customWidth="1"/>
    <col min="10" max="10" width="27.3984375" style="1" customWidth="1"/>
    <col min="11" max="11" width="22.69921875" style="1" customWidth="1"/>
    <col min="12" max="14" width="11" style="7"/>
    <col min="15" max="16384" width="11" style="8"/>
  </cols>
  <sheetData>
    <row r="1" spans="1:14" x14ac:dyDescent="0.3">
      <c r="A1" s="24" t="s">
        <v>0</v>
      </c>
      <c r="B1" s="24"/>
      <c r="C1" s="24"/>
      <c r="D1" s="24"/>
      <c r="E1" s="24"/>
      <c r="F1" s="24"/>
      <c r="G1" s="24"/>
      <c r="H1" s="24"/>
      <c r="J1" s="21">
        <f>J2-H6</f>
        <v>-2.2211074829101563E-3</v>
      </c>
      <c r="K1" s="6" t="s">
        <v>180</v>
      </c>
      <c r="L1" s="8"/>
      <c r="M1" s="8"/>
      <c r="N1" s="8"/>
    </row>
    <row r="2" spans="1:14" x14ac:dyDescent="0.3">
      <c r="A2" s="24" t="s">
        <v>264</v>
      </c>
      <c r="B2" s="24"/>
      <c r="C2" s="24"/>
      <c r="D2" s="24"/>
      <c r="E2" s="24"/>
      <c r="F2" s="24"/>
      <c r="G2" s="24"/>
      <c r="H2" s="24"/>
      <c r="J2" s="21">
        <f>SUM(J3:J6)</f>
        <v>4387784434.8500004</v>
      </c>
      <c r="K2" s="6" t="s">
        <v>197</v>
      </c>
      <c r="L2" s="8"/>
      <c r="M2" s="8"/>
      <c r="N2" s="8"/>
    </row>
    <row r="3" spans="1:14" x14ac:dyDescent="0.3">
      <c r="A3" s="24" t="s">
        <v>1</v>
      </c>
      <c r="B3" s="24"/>
      <c r="C3" s="24"/>
      <c r="D3" s="24"/>
      <c r="E3" s="24"/>
      <c r="F3" s="24"/>
      <c r="G3" s="24"/>
      <c r="H3" s="24"/>
      <c r="J3" s="21">
        <v>1431115672.48</v>
      </c>
      <c r="K3" s="22" t="s">
        <v>182</v>
      </c>
      <c r="L3" s="8"/>
      <c r="M3" s="8"/>
      <c r="N3" s="8"/>
    </row>
    <row r="4" spans="1:14" x14ac:dyDescent="0.3">
      <c r="A4" s="3"/>
      <c r="B4" s="3"/>
      <c r="C4" s="3"/>
      <c r="D4" s="2"/>
      <c r="E4" s="3" t="s">
        <v>208</v>
      </c>
      <c r="F4" s="3"/>
      <c r="G4" s="123"/>
      <c r="H4" s="15"/>
      <c r="J4" s="21">
        <v>14121927</v>
      </c>
      <c r="K4" s="22" t="s">
        <v>256</v>
      </c>
      <c r="L4" s="8"/>
      <c r="M4" s="8"/>
      <c r="N4" s="8"/>
    </row>
    <row r="5" spans="1:14" ht="18" customHeight="1" x14ac:dyDescent="0.3">
      <c r="A5" s="40" t="s">
        <v>2</v>
      </c>
      <c r="B5" s="40" t="s">
        <v>3</v>
      </c>
      <c r="C5" s="40" t="s">
        <v>4</v>
      </c>
      <c r="D5" s="41" t="s">
        <v>158</v>
      </c>
      <c r="E5" s="40" t="s">
        <v>5</v>
      </c>
      <c r="F5" s="42"/>
      <c r="G5" s="42" t="s">
        <v>6</v>
      </c>
      <c r="H5" s="43" t="s">
        <v>157</v>
      </c>
      <c r="J5" s="21">
        <v>330231523</v>
      </c>
      <c r="K5" s="22" t="s">
        <v>257</v>
      </c>
      <c r="L5" s="8"/>
      <c r="M5" s="8"/>
      <c r="N5" s="8"/>
    </row>
    <row r="6" spans="1:14" x14ac:dyDescent="0.3">
      <c r="A6" s="44" t="s">
        <v>7</v>
      </c>
      <c r="B6" s="44" t="s">
        <v>8</v>
      </c>
      <c r="C6" s="44"/>
      <c r="D6" s="45"/>
      <c r="E6" s="46" t="s">
        <v>9</v>
      </c>
      <c r="F6" s="47"/>
      <c r="G6" s="48">
        <v>100</v>
      </c>
      <c r="H6" s="49">
        <f>+H7</f>
        <v>4387784434.8522215</v>
      </c>
      <c r="J6" s="17">
        <f>3285655118.38-673339806.01</f>
        <v>2612315312.3699999</v>
      </c>
      <c r="K6" s="22" t="s">
        <v>181</v>
      </c>
      <c r="L6" s="8"/>
      <c r="M6" s="8"/>
      <c r="N6" s="8"/>
    </row>
    <row r="7" spans="1:14" x14ac:dyDescent="0.3">
      <c r="A7" s="50" t="s">
        <v>7</v>
      </c>
      <c r="B7" s="50" t="s">
        <v>8</v>
      </c>
      <c r="C7" s="50"/>
      <c r="D7" s="51"/>
      <c r="E7" s="52" t="s">
        <v>10</v>
      </c>
      <c r="F7" s="53"/>
      <c r="G7" s="54">
        <f t="shared" ref="G7:G29" si="0">+H7/$H$6*100</f>
        <v>100</v>
      </c>
      <c r="H7" s="55">
        <f>H8+H96+H116+H123+H129+H133+H137+H149+H141+H145+H153+H157+H161+H165+H169+H173+H192+H177+H181+H188+H196+H200+H204+H208+H212+H216+H229+H233+H239+H243+H252+H261+H269+H273+H277+H281+H285</f>
        <v>4387784434.8522215</v>
      </c>
      <c r="J7" s="25"/>
      <c r="K7" s="26"/>
      <c r="L7" s="8"/>
      <c r="M7" s="8"/>
      <c r="N7" s="8"/>
    </row>
    <row r="8" spans="1:14" x14ac:dyDescent="0.3">
      <c r="A8" s="56" t="s">
        <v>7</v>
      </c>
      <c r="B8" s="56" t="s">
        <v>8</v>
      </c>
      <c r="C8" s="56" t="s">
        <v>11</v>
      </c>
      <c r="D8" s="57"/>
      <c r="E8" s="58" t="s">
        <v>12</v>
      </c>
      <c r="F8" s="59"/>
      <c r="G8" s="60">
        <f t="shared" si="0"/>
        <v>11.643493299761582</v>
      </c>
      <c r="H8" s="61">
        <f>+H9+H28+H54+H75+H78+H89+H93</f>
        <v>510891386.68000007</v>
      </c>
      <c r="J8" s="30"/>
      <c r="K8" s="29"/>
      <c r="L8" s="8"/>
      <c r="M8" s="8"/>
      <c r="N8" s="8"/>
    </row>
    <row r="9" spans="1:14" x14ac:dyDescent="0.3">
      <c r="A9" s="62" t="s">
        <v>7</v>
      </c>
      <c r="B9" s="62" t="s">
        <v>8</v>
      </c>
      <c r="C9" s="62" t="s">
        <v>11</v>
      </c>
      <c r="D9" s="63">
        <v>0</v>
      </c>
      <c r="E9" s="64" t="s">
        <v>13</v>
      </c>
      <c r="F9" s="11"/>
      <c r="G9" s="13">
        <f t="shared" si="0"/>
        <v>8.9323194917436748</v>
      </c>
      <c r="H9" s="65">
        <f>+H10+H15+H17+H21+H24</f>
        <v>391930924.33000004</v>
      </c>
      <c r="J9" s="31"/>
      <c r="K9" s="32"/>
      <c r="L9" s="8"/>
      <c r="M9" s="8"/>
      <c r="N9" s="8"/>
    </row>
    <row r="10" spans="1:14" x14ac:dyDescent="0.3">
      <c r="A10" s="66" t="s">
        <v>7</v>
      </c>
      <c r="B10" s="66" t="s">
        <v>8</v>
      </c>
      <c r="C10" s="66" t="s">
        <v>11</v>
      </c>
      <c r="D10" s="67" t="s">
        <v>14</v>
      </c>
      <c r="E10" s="68" t="s">
        <v>15</v>
      </c>
      <c r="F10" s="69"/>
      <c r="G10" s="70">
        <f t="shared" si="0"/>
        <v>5.1061532624618513</v>
      </c>
      <c r="H10" s="71">
        <v>224046998.06999999</v>
      </c>
      <c r="J10" s="31"/>
      <c r="K10" s="32"/>
      <c r="L10" s="8"/>
      <c r="M10" s="8"/>
      <c r="N10" s="8"/>
    </row>
    <row r="11" spans="1:14" ht="14.95" customHeight="1" x14ac:dyDescent="0.3">
      <c r="A11" s="72" t="s">
        <v>7</v>
      </c>
      <c r="B11" s="72" t="s">
        <v>8</v>
      </c>
      <c r="C11" s="72" t="s">
        <v>11</v>
      </c>
      <c r="D11" s="73" t="s">
        <v>16</v>
      </c>
      <c r="E11" s="4" t="s">
        <v>17</v>
      </c>
      <c r="F11" s="5"/>
      <c r="G11" s="14">
        <f t="shared" si="0"/>
        <v>4.7492028857388089</v>
      </c>
      <c r="H11" s="74">
        <v>208384785</v>
      </c>
      <c r="I11" s="27"/>
      <c r="J11" s="31"/>
      <c r="K11" s="32"/>
      <c r="L11" s="29"/>
      <c r="M11" s="29"/>
      <c r="N11" s="29"/>
    </row>
    <row r="12" spans="1:14" ht="14.95" customHeight="1" x14ac:dyDescent="0.3">
      <c r="A12" s="72" t="s">
        <v>7</v>
      </c>
      <c r="B12" s="72" t="s">
        <v>8</v>
      </c>
      <c r="C12" s="72" t="s">
        <v>11</v>
      </c>
      <c r="D12" s="73" t="s">
        <v>18</v>
      </c>
      <c r="E12" s="4" t="s">
        <v>19</v>
      </c>
      <c r="F12" s="5"/>
      <c r="G12" s="14">
        <f t="shared" si="0"/>
        <v>7.8721464358272042E-2</v>
      </c>
      <c r="H12" s="74">
        <v>3454128.16</v>
      </c>
      <c r="I12" s="27"/>
      <c r="J12" s="31"/>
      <c r="K12" s="32"/>
      <c r="L12" s="29"/>
      <c r="M12" s="29"/>
      <c r="N12" s="29"/>
    </row>
    <row r="13" spans="1:14" ht="15.8" customHeight="1" x14ac:dyDescent="0.3">
      <c r="A13" s="75" t="s">
        <v>7</v>
      </c>
      <c r="B13" s="75" t="s">
        <v>8</v>
      </c>
      <c r="C13" s="72" t="s">
        <v>11</v>
      </c>
      <c r="D13" s="73" t="s">
        <v>20</v>
      </c>
      <c r="E13" s="4" t="s">
        <v>21</v>
      </c>
      <c r="F13" s="5"/>
      <c r="G13" s="14">
        <f t="shared" si="0"/>
        <v>0.11253424531933053</v>
      </c>
      <c r="H13" s="74">
        <v>4937760.0999999996</v>
      </c>
      <c r="I13" s="27"/>
      <c r="J13" s="26"/>
      <c r="K13" s="26"/>
      <c r="L13" s="29"/>
      <c r="M13" s="29"/>
      <c r="N13" s="29"/>
    </row>
    <row r="14" spans="1:14" ht="15.8" customHeight="1" x14ac:dyDescent="0.3">
      <c r="A14" s="72" t="s">
        <v>7</v>
      </c>
      <c r="B14" s="72" t="s">
        <v>8</v>
      </c>
      <c r="C14" s="72" t="s">
        <v>11</v>
      </c>
      <c r="D14" s="73" t="s">
        <v>178</v>
      </c>
      <c r="E14" s="4" t="s">
        <v>179</v>
      </c>
      <c r="F14" s="5"/>
      <c r="G14" s="14">
        <f t="shared" si="0"/>
        <v>0.16569466704543934</v>
      </c>
      <c r="H14" s="74">
        <v>7270324.8099999996</v>
      </c>
      <c r="I14" s="27"/>
      <c r="J14" s="33"/>
      <c r="K14" s="29"/>
      <c r="L14" s="29"/>
      <c r="M14" s="29"/>
      <c r="N14" s="29"/>
    </row>
    <row r="15" spans="1:14" x14ac:dyDescent="0.3">
      <c r="A15" s="66" t="s">
        <v>7</v>
      </c>
      <c r="B15" s="66" t="s">
        <v>8</v>
      </c>
      <c r="C15" s="66" t="s">
        <v>11</v>
      </c>
      <c r="D15" s="67" t="s">
        <v>22</v>
      </c>
      <c r="E15" s="68" t="s">
        <v>23</v>
      </c>
      <c r="F15" s="69"/>
      <c r="G15" s="70">
        <f t="shared" si="0"/>
        <v>0.5127872696133895</v>
      </c>
      <c r="H15" s="76">
        <v>22500000</v>
      </c>
      <c r="I15" s="27"/>
      <c r="J15" s="25"/>
      <c r="K15" s="26"/>
      <c r="L15" s="29"/>
      <c r="M15" s="29"/>
      <c r="N15" s="29"/>
    </row>
    <row r="16" spans="1:14" ht="14.95" customHeight="1" x14ac:dyDescent="0.3">
      <c r="A16" s="72" t="s">
        <v>7</v>
      </c>
      <c r="B16" s="72" t="s">
        <v>8</v>
      </c>
      <c r="C16" s="72" t="s">
        <v>11</v>
      </c>
      <c r="D16" s="73" t="s">
        <v>24</v>
      </c>
      <c r="E16" s="19" t="s">
        <v>25</v>
      </c>
      <c r="F16" s="5"/>
      <c r="G16" s="14">
        <f t="shared" si="0"/>
        <v>0.5127872696133895</v>
      </c>
      <c r="H16" s="74">
        <v>22500000</v>
      </c>
      <c r="I16" s="27"/>
      <c r="J16" s="25"/>
      <c r="K16" s="26"/>
      <c r="L16" s="29"/>
      <c r="M16" s="29"/>
      <c r="N16" s="29"/>
    </row>
    <row r="17" spans="1:14" x14ac:dyDescent="0.3">
      <c r="A17" s="66" t="s">
        <v>7</v>
      </c>
      <c r="B17" s="66" t="s">
        <v>8</v>
      </c>
      <c r="C17" s="66" t="s">
        <v>11</v>
      </c>
      <c r="D17" s="67" t="s">
        <v>26</v>
      </c>
      <c r="E17" s="68" t="s">
        <v>27</v>
      </c>
      <c r="F17" s="69"/>
      <c r="G17" s="70">
        <f t="shared" si="0"/>
        <v>2.0009839469918496</v>
      </c>
      <c r="H17" s="76">
        <v>87798862.170000002</v>
      </c>
      <c r="I17" s="27"/>
      <c r="J17" s="25"/>
      <c r="K17" s="26"/>
      <c r="L17" s="29"/>
      <c r="M17" s="29"/>
      <c r="N17" s="29"/>
    </row>
    <row r="18" spans="1:14" ht="14.95" customHeight="1" x14ac:dyDescent="0.3">
      <c r="A18" s="72" t="s">
        <v>7</v>
      </c>
      <c r="B18" s="72" t="s">
        <v>8</v>
      </c>
      <c r="C18" s="72" t="s">
        <v>11</v>
      </c>
      <c r="D18" s="73" t="s">
        <v>28</v>
      </c>
      <c r="E18" s="4" t="s">
        <v>29</v>
      </c>
      <c r="F18" s="5"/>
      <c r="G18" s="14">
        <f t="shared" si="0"/>
        <v>1.1576480352255671</v>
      </c>
      <c r="H18" s="74">
        <v>50795100.299999997</v>
      </c>
      <c r="I18" s="27"/>
      <c r="J18" s="25"/>
      <c r="K18" s="26"/>
      <c r="L18" s="29"/>
      <c r="M18" s="29"/>
      <c r="N18" s="29"/>
    </row>
    <row r="19" spans="1:14" ht="14.95" customHeight="1" x14ac:dyDescent="0.3">
      <c r="A19" s="72" t="s">
        <v>7</v>
      </c>
      <c r="B19" s="72" t="s">
        <v>8</v>
      </c>
      <c r="C19" s="72" t="s">
        <v>11</v>
      </c>
      <c r="D19" s="73" t="s">
        <v>30</v>
      </c>
      <c r="E19" s="4" t="s">
        <v>31</v>
      </c>
      <c r="F19" s="5"/>
      <c r="G19" s="14">
        <f t="shared" si="0"/>
        <v>0.2758962952656473</v>
      </c>
      <c r="H19" s="74">
        <v>12105734.699999999</v>
      </c>
      <c r="I19" s="27"/>
      <c r="J19" s="25"/>
      <c r="K19" s="29"/>
      <c r="L19" s="29"/>
      <c r="M19" s="29"/>
      <c r="N19" s="29"/>
    </row>
    <row r="20" spans="1:14" ht="14.95" customHeight="1" x14ac:dyDescent="0.3">
      <c r="A20" s="72" t="s">
        <v>7</v>
      </c>
      <c r="B20" s="72" t="s">
        <v>8</v>
      </c>
      <c r="C20" s="72" t="s">
        <v>11</v>
      </c>
      <c r="D20" s="73" t="s">
        <v>32</v>
      </c>
      <c r="E20" s="4" t="s">
        <v>33</v>
      </c>
      <c r="F20" s="5"/>
      <c r="G20" s="77">
        <f t="shared" si="0"/>
        <v>0.56743961650063501</v>
      </c>
      <c r="H20" s="74">
        <v>24898027.170000002</v>
      </c>
      <c r="I20" s="27"/>
      <c r="J20" s="25"/>
      <c r="K20" s="26"/>
      <c r="L20" s="29"/>
      <c r="M20" s="29"/>
      <c r="N20" s="29"/>
    </row>
    <row r="21" spans="1:14" ht="26.05" x14ac:dyDescent="0.3">
      <c r="A21" s="66" t="s">
        <v>7</v>
      </c>
      <c r="B21" s="66" t="s">
        <v>8</v>
      </c>
      <c r="C21" s="66" t="s">
        <v>11</v>
      </c>
      <c r="D21" s="67" t="s">
        <v>34</v>
      </c>
      <c r="E21" s="68" t="s">
        <v>35</v>
      </c>
      <c r="F21" s="69"/>
      <c r="G21" s="70">
        <f t="shared" si="0"/>
        <v>0.65649742729373994</v>
      </c>
      <c r="H21" s="76">
        <v>28805691.93</v>
      </c>
      <c r="I21" s="27"/>
      <c r="J21" s="25"/>
      <c r="K21" s="26"/>
      <c r="L21" s="29"/>
      <c r="M21" s="29"/>
      <c r="N21" s="29"/>
    </row>
    <row r="22" spans="1:14" ht="28.25" x14ac:dyDescent="0.3">
      <c r="A22" s="72" t="s">
        <v>7</v>
      </c>
      <c r="B22" s="72" t="s">
        <v>8</v>
      </c>
      <c r="C22" s="72" t="s">
        <v>11</v>
      </c>
      <c r="D22" s="73" t="s">
        <v>36</v>
      </c>
      <c r="E22" s="4" t="s">
        <v>37</v>
      </c>
      <c r="F22" s="5"/>
      <c r="G22" s="14">
        <f t="shared" si="0"/>
        <v>0.62222314462719297</v>
      </c>
      <c r="H22" s="74">
        <v>27301810.289999999</v>
      </c>
      <c r="I22" s="27"/>
      <c r="J22" s="25"/>
      <c r="K22" s="26"/>
      <c r="L22" s="29"/>
      <c r="M22" s="29"/>
      <c r="N22" s="29"/>
    </row>
    <row r="23" spans="1:14" ht="30.05" customHeight="1" x14ac:dyDescent="0.3">
      <c r="A23" s="72" t="s">
        <v>7</v>
      </c>
      <c r="B23" s="72" t="s">
        <v>8</v>
      </c>
      <c r="C23" s="72" t="s">
        <v>11</v>
      </c>
      <c r="D23" s="73" t="s">
        <v>38</v>
      </c>
      <c r="E23" s="78" t="s">
        <v>39</v>
      </c>
      <c r="F23" s="5"/>
      <c r="G23" s="14">
        <f t="shared" si="0"/>
        <v>3.4274282666546946E-2</v>
      </c>
      <c r="H23" s="74">
        <v>1503881.64</v>
      </c>
      <c r="I23" s="27"/>
      <c r="J23" s="25"/>
      <c r="K23" s="26"/>
      <c r="L23" s="29"/>
      <c r="M23" s="29"/>
      <c r="N23" s="29"/>
    </row>
    <row r="24" spans="1:14" ht="38.799999999999997" x14ac:dyDescent="0.3">
      <c r="A24" s="66" t="s">
        <v>7</v>
      </c>
      <c r="B24" s="66" t="s">
        <v>8</v>
      </c>
      <c r="C24" s="66" t="s">
        <v>11</v>
      </c>
      <c r="D24" s="67" t="s">
        <v>40</v>
      </c>
      <c r="E24" s="68" t="s">
        <v>41</v>
      </c>
      <c r="F24" s="69"/>
      <c r="G24" s="70">
        <f t="shared" si="0"/>
        <v>0.65589758538284426</v>
      </c>
      <c r="H24" s="76">
        <v>28779372.16</v>
      </c>
      <c r="I24" s="27"/>
      <c r="J24" s="25"/>
      <c r="K24" s="26"/>
      <c r="L24" s="29"/>
      <c r="M24" s="29"/>
      <c r="N24" s="29"/>
    </row>
    <row r="25" spans="1:14" ht="42.8" customHeight="1" x14ac:dyDescent="0.3">
      <c r="A25" s="72" t="s">
        <v>7</v>
      </c>
      <c r="B25" s="72" t="s">
        <v>8</v>
      </c>
      <c r="C25" s="72" t="s">
        <v>11</v>
      </c>
      <c r="D25" s="73" t="s">
        <v>42</v>
      </c>
      <c r="E25" s="4" t="s">
        <v>43</v>
      </c>
      <c r="F25" s="5"/>
      <c r="G25" s="14">
        <f t="shared" si="0"/>
        <v>0.35317225948730802</v>
      </c>
      <c r="H25" s="74">
        <v>15496437.43</v>
      </c>
      <c r="I25" s="27"/>
      <c r="J25" s="25"/>
      <c r="K25" s="26"/>
      <c r="L25" s="29"/>
      <c r="M25" s="29"/>
      <c r="N25" s="29"/>
    </row>
    <row r="26" spans="1:14" ht="28.55" customHeight="1" x14ac:dyDescent="0.3">
      <c r="A26" s="72" t="s">
        <v>7</v>
      </c>
      <c r="B26" s="72" t="s">
        <v>8</v>
      </c>
      <c r="C26" s="72" t="s">
        <v>11</v>
      </c>
      <c r="D26" s="73" t="s">
        <v>44</v>
      </c>
      <c r="E26" s="4" t="s">
        <v>45</v>
      </c>
      <c r="F26" s="5"/>
      <c r="G26" s="14">
        <f t="shared" si="0"/>
        <v>0.10090844196517874</v>
      </c>
      <c r="H26" s="74">
        <v>4427644.91</v>
      </c>
      <c r="I26" s="27"/>
      <c r="J26" s="26"/>
      <c r="K26" s="26"/>
      <c r="L26" s="29"/>
      <c r="M26" s="29"/>
      <c r="N26" s="29"/>
    </row>
    <row r="27" spans="1:14" ht="28.55" customHeight="1" x14ac:dyDescent="0.3">
      <c r="A27" s="72" t="s">
        <v>7</v>
      </c>
      <c r="B27" s="72" t="s">
        <v>8</v>
      </c>
      <c r="C27" s="72" t="s">
        <v>11</v>
      </c>
      <c r="D27" s="73" t="s">
        <v>46</v>
      </c>
      <c r="E27" s="4" t="s">
        <v>47</v>
      </c>
      <c r="F27" s="5"/>
      <c r="G27" s="14">
        <f t="shared" si="0"/>
        <v>0.20181688393035749</v>
      </c>
      <c r="H27" s="74">
        <v>8855289.8200000003</v>
      </c>
      <c r="I27" s="27"/>
      <c r="J27" s="28"/>
      <c r="K27" s="26"/>
      <c r="L27" s="29"/>
      <c r="M27" s="29"/>
      <c r="N27" s="29"/>
    </row>
    <row r="28" spans="1:14" x14ac:dyDescent="0.3">
      <c r="A28" s="62" t="s">
        <v>7</v>
      </c>
      <c r="B28" s="62" t="s">
        <v>8</v>
      </c>
      <c r="C28" s="62" t="s">
        <v>11</v>
      </c>
      <c r="D28" s="63">
        <v>1</v>
      </c>
      <c r="E28" s="64" t="s">
        <v>48</v>
      </c>
      <c r="F28" s="11"/>
      <c r="G28" s="13">
        <f t="shared" si="0"/>
        <v>1.5571068217780635</v>
      </c>
      <c r="H28" s="65">
        <v>68322490.75999999</v>
      </c>
      <c r="I28" s="27"/>
      <c r="J28" s="34"/>
      <c r="K28" s="26"/>
      <c r="L28" s="29"/>
      <c r="M28" s="29"/>
      <c r="N28" s="29"/>
    </row>
    <row r="29" spans="1:14" x14ac:dyDescent="0.3">
      <c r="A29" s="66" t="s">
        <v>7</v>
      </c>
      <c r="B29" s="66" t="s">
        <v>8</v>
      </c>
      <c r="C29" s="66" t="s">
        <v>11</v>
      </c>
      <c r="D29" s="67" t="s">
        <v>193</v>
      </c>
      <c r="E29" s="68" t="s">
        <v>194</v>
      </c>
      <c r="F29" s="69"/>
      <c r="G29" s="70">
        <f t="shared" si="0"/>
        <v>0.38288116131133088</v>
      </c>
      <c r="H29" s="71">
        <v>16800000</v>
      </c>
      <c r="I29" s="27"/>
      <c r="J29" s="26"/>
      <c r="K29" s="26"/>
      <c r="L29" s="29"/>
      <c r="M29" s="29"/>
      <c r="N29" s="29"/>
    </row>
    <row r="30" spans="1:14" x14ac:dyDescent="0.3">
      <c r="A30" s="72" t="s">
        <v>7</v>
      </c>
      <c r="B30" s="72" t="s">
        <v>8</v>
      </c>
      <c r="C30" s="72" t="s">
        <v>11</v>
      </c>
      <c r="D30" s="73" t="s">
        <v>209</v>
      </c>
      <c r="E30" s="4" t="s">
        <v>210</v>
      </c>
      <c r="F30" s="5"/>
      <c r="G30" s="79"/>
      <c r="H30" s="80">
        <v>16800000</v>
      </c>
      <c r="I30" s="27"/>
      <c r="J30" s="27"/>
      <c r="K30" s="27"/>
      <c r="L30" s="29"/>
      <c r="M30" s="29"/>
      <c r="N30" s="29"/>
    </row>
    <row r="31" spans="1:14" x14ac:dyDescent="0.3">
      <c r="A31" s="66" t="s">
        <v>7</v>
      </c>
      <c r="B31" s="66" t="s">
        <v>8</v>
      </c>
      <c r="C31" s="66" t="s">
        <v>11</v>
      </c>
      <c r="D31" s="67" t="s">
        <v>49</v>
      </c>
      <c r="E31" s="68" t="s">
        <v>50</v>
      </c>
      <c r="F31" s="69"/>
      <c r="G31" s="70">
        <f t="shared" ref="G31:G62" si="1">+H31/$H$6*100</f>
        <v>0.2543424857282412</v>
      </c>
      <c r="H31" s="71">
        <v>11160000</v>
      </c>
      <c r="I31" s="27"/>
      <c r="J31" s="29"/>
      <c r="K31" s="35"/>
      <c r="L31" s="29"/>
      <c r="M31" s="29"/>
      <c r="N31" s="29"/>
    </row>
    <row r="32" spans="1:14" x14ac:dyDescent="0.3">
      <c r="A32" s="72" t="s">
        <v>7</v>
      </c>
      <c r="B32" s="72" t="s">
        <v>8</v>
      </c>
      <c r="C32" s="72" t="s">
        <v>11</v>
      </c>
      <c r="D32" s="73" t="s">
        <v>211</v>
      </c>
      <c r="E32" s="4" t="s">
        <v>212</v>
      </c>
      <c r="F32" s="5"/>
      <c r="G32" s="79">
        <f t="shared" si="1"/>
        <v>5.5381025118246066E-2</v>
      </c>
      <c r="H32" s="80">
        <v>2430000</v>
      </c>
      <c r="I32" s="27"/>
      <c r="J32" s="36"/>
      <c r="K32" s="37"/>
      <c r="L32" s="29"/>
      <c r="M32" s="29"/>
      <c r="N32" s="29"/>
    </row>
    <row r="33" spans="1:14" ht="14.95" customHeight="1" x14ac:dyDescent="0.3">
      <c r="A33" s="72" t="s">
        <v>7</v>
      </c>
      <c r="B33" s="72" t="s">
        <v>8</v>
      </c>
      <c r="C33" s="72" t="s">
        <v>11</v>
      </c>
      <c r="D33" s="73" t="s">
        <v>51</v>
      </c>
      <c r="E33" s="4" t="s">
        <v>52</v>
      </c>
      <c r="F33" s="5"/>
      <c r="G33" s="79">
        <f t="shared" si="1"/>
        <v>0.16896910297394088</v>
      </c>
      <c r="H33" s="80">
        <v>7414000</v>
      </c>
      <c r="I33" s="27"/>
      <c r="J33" s="27"/>
      <c r="K33" s="35"/>
      <c r="L33" s="29"/>
      <c r="M33" s="29"/>
      <c r="N33" s="29"/>
    </row>
    <row r="34" spans="1:14" ht="14.95" customHeight="1" x14ac:dyDescent="0.3">
      <c r="A34" s="72" t="s">
        <v>7</v>
      </c>
      <c r="B34" s="72" t="s">
        <v>8</v>
      </c>
      <c r="C34" s="72" t="s">
        <v>11</v>
      </c>
      <c r="D34" s="73" t="s">
        <v>159</v>
      </c>
      <c r="E34" s="4" t="s">
        <v>160</v>
      </c>
      <c r="F34" s="5"/>
      <c r="G34" s="79">
        <f t="shared" si="1"/>
        <v>3.4185817974225971E-3</v>
      </c>
      <c r="H34" s="80">
        <v>150000</v>
      </c>
      <c r="I34" s="27"/>
      <c r="J34" s="27"/>
      <c r="K34" s="27"/>
      <c r="L34" s="29"/>
      <c r="M34" s="29"/>
      <c r="N34" s="29"/>
    </row>
    <row r="35" spans="1:14" ht="14.95" customHeight="1" x14ac:dyDescent="0.3">
      <c r="A35" s="72" t="s">
        <v>7</v>
      </c>
      <c r="B35" s="72" t="s">
        <v>8</v>
      </c>
      <c r="C35" s="72" t="s">
        <v>11</v>
      </c>
      <c r="D35" s="73" t="s">
        <v>53</v>
      </c>
      <c r="E35" s="4" t="s">
        <v>54</v>
      </c>
      <c r="F35" s="5"/>
      <c r="G35" s="79">
        <f t="shared" si="1"/>
        <v>2.6573775838631651E-2</v>
      </c>
      <c r="H35" s="80">
        <v>1166000</v>
      </c>
      <c r="I35" s="27"/>
      <c r="J35" s="27"/>
      <c r="K35" s="27"/>
      <c r="L35" s="29"/>
      <c r="M35" s="29"/>
      <c r="N35" s="29"/>
    </row>
    <row r="36" spans="1:14" x14ac:dyDescent="0.3">
      <c r="A36" s="66" t="s">
        <v>7</v>
      </c>
      <c r="B36" s="66" t="s">
        <v>8</v>
      </c>
      <c r="C36" s="66" t="s">
        <v>11</v>
      </c>
      <c r="D36" s="67" t="s">
        <v>55</v>
      </c>
      <c r="E36" s="68" t="s">
        <v>56</v>
      </c>
      <c r="F36" s="69"/>
      <c r="G36" s="70">
        <f t="shared" si="1"/>
        <v>0.17967406733520444</v>
      </c>
      <c r="H36" s="71">
        <v>7883710.7599999998</v>
      </c>
      <c r="I36" s="27"/>
      <c r="J36" s="27"/>
      <c r="K36" s="27"/>
      <c r="L36" s="29"/>
      <c r="M36" s="29"/>
      <c r="N36" s="29"/>
    </row>
    <row r="37" spans="1:14" ht="14.95" customHeight="1" x14ac:dyDescent="0.3">
      <c r="A37" s="72" t="s">
        <v>7</v>
      </c>
      <c r="B37" s="72" t="s">
        <v>8</v>
      </c>
      <c r="C37" s="72" t="s">
        <v>11</v>
      </c>
      <c r="D37" s="73" t="s">
        <v>57</v>
      </c>
      <c r="E37" s="4" t="s">
        <v>58</v>
      </c>
      <c r="F37" s="5"/>
      <c r="G37" s="79">
        <f t="shared" si="1"/>
        <v>0.13560374463109634</v>
      </c>
      <c r="H37" s="80">
        <v>5950000</v>
      </c>
      <c r="I37" s="27"/>
      <c r="J37" s="29"/>
      <c r="K37" s="27"/>
      <c r="L37" s="29"/>
      <c r="M37" s="29"/>
      <c r="N37" s="29"/>
    </row>
    <row r="38" spans="1:14" ht="14.95" customHeight="1" x14ac:dyDescent="0.3">
      <c r="A38" s="72" t="s">
        <v>7</v>
      </c>
      <c r="B38" s="72" t="s">
        <v>8</v>
      </c>
      <c r="C38" s="72" t="s">
        <v>11</v>
      </c>
      <c r="D38" s="73" t="s">
        <v>146</v>
      </c>
      <c r="E38" s="19" t="s">
        <v>147</v>
      </c>
      <c r="F38" s="5"/>
      <c r="G38" s="79">
        <f t="shared" si="1"/>
        <v>7.9766908606527243E-3</v>
      </c>
      <c r="H38" s="80">
        <v>350000</v>
      </c>
      <c r="I38" s="27"/>
      <c r="J38" s="26"/>
      <c r="K38" s="26"/>
      <c r="L38" s="29"/>
      <c r="M38" s="29"/>
      <c r="N38" s="29"/>
    </row>
    <row r="39" spans="1:14" ht="14.95" customHeight="1" x14ac:dyDescent="0.3">
      <c r="A39" s="72" t="s">
        <v>7</v>
      </c>
      <c r="B39" s="72" t="s">
        <v>8</v>
      </c>
      <c r="C39" s="72" t="s">
        <v>11</v>
      </c>
      <c r="D39" s="73" t="s">
        <v>59</v>
      </c>
      <c r="E39" s="4" t="s">
        <v>60</v>
      </c>
      <c r="F39" s="5"/>
      <c r="G39" s="79">
        <f t="shared" si="1"/>
        <v>7.9766908606527243E-3</v>
      </c>
      <c r="H39" s="80">
        <v>350000</v>
      </c>
      <c r="I39" s="27"/>
      <c r="J39" s="26"/>
      <c r="K39" s="26"/>
      <c r="L39" s="29"/>
      <c r="M39" s="29"/>
      <c r="N39" s="29"/>
    </row>
    <row r="40" spans="1:14" ht="28.55" customHeight="1" x14ac:dyDescent="0.3">
      <c r="A40" s="72" t="s">
        <v>7</v>
      </c>
      <c r="B40" s="72" t="s">
        <v>8</v>
      </c>
      <c r="C40" s="72" t="s">
        <v>11</v>
      </c>
      <c r="D40" s="73" t="s">
        <v>164</v>
      </c>
      <c r="E40" s="19" t="s">
        <v>165</v>
      </c>
      <c r="F40" s="5"/>
      <c r="G40" s="79">
        <f t="shared" si="1"/>
        <v>2.8116940982802645E-2</v>
      </c>
      <c r="H40" s="80">
        <v>1233710.7599999998</v>
      </c>
      <c r="I40" s="27"/>
      <c r="J40" s="26"/>
      <c r="K40" s="26"/>
      <c r="L40" s="29"/>
      <c r="M40" s="29"/>
      <c r="N40" s="29"/>
    </row>
    <row r="41" spans="1:14" x14ac:dyDescent="0.3">
      <c r="A41" s="66" t="s">
        <v>7</v>
      </c>
      <c r="B41" s="66" t="s">
        <v>8</v>
      </c>
      <c r="C41" s="66" t="s">
        <v>11</v>
      </c>
      <c r="D41" s="67" t="s">
        <v>61</v>
      </c>
      <c r="E41" s="81" t="s">
        <v>62</v>
      </c>
      <c r="F41" s="69"/>
      <c r="G41" s="70">
        <f t="shared" si="1"/>
        <v>0.35119728940191186</v>
      </c>
      <c r="H41" s="71">
        <v>15409780</v>
      </c>
      <c r="I41" s="27"/>
      <c r="J41" s="26"/>
      <c r="K41" s="26"/>
      <c r="L41" s="29"/>
      <c r="M41" s="29"/>
      <c r="N41" s="29"/>
    </row>
    <row r="42" spans="1:14" ht="14.95" customHeight="1" x14ac:dyDescent="0.3">
      <c r="A42" s="72" t="s">
        <v>7</v>
      </c>
      <c r="B42" s="72" t="s">
        <v>8</v>
      </c>
      <c r="C42" s="72" t="s">
        <v>11</v>
      </c>
      <c r="D42" s="73" t="s">
        <v>143</v>
      </c>
      <c r="E42" s="19" t="s">
        <v>144</v>
      </c>
      <c r="F42" s="5"/>
      <c r="G42" s="79">
        <f t="shared" si="1"/>
        <v>1.7092908987112982E-2</v>
      </c>
      <c r="H42" s="80">
        <v>750000</v>
      </c>
      <c r="I42" s="27"/>
      <c r="J42" s="38"/>
      <c r="K42" s="26"/>
      <c r="L42" s="29"/>
      <c r="M42" s="29"/>
      <c r="N42" s="29"/>
    </row>
    <row r="43" spans="1:14" ht="14.95" customHeight="1" x14ac:dyDescent="0.3">
      <c r="A43" s="72" t="s">
        <v>7</v>
      </c>
      <c r="B43" s="72" t="s">
        <v>8</v>
      </c>
      <c r="C43" s="72" t="s">
        <v>11</v>
      </c>
      <c r="D43" s="73" t="s">
        <v>63</v>
      </c>
      <c r="E43" s="19" t="s">
        <v>265</v>
      </c>
      <c r="F43" s="5"/>
      <c r="G43" s="79">
        <f t="shared" si="1"/>
        <v>0.26209127113573244</v>
      </c>
      <c r="H43" s="80">
        <v>11500000</v>
      </c>
      <c r="I43" s="27"/>
      <c r="J43" s="26"/>
      <c r="K43" s="26"/>
      <c r="L43" s="29"/>
      <c r="M43" s="29"/>
      <c r="N43" s="29"/>
    </row>
    <row r="44" spans="1:14" ht="14.95" customHeight="1" x14ac:dyDescent="0.3">
      <c r="A44" s="72" t="s">
        <v>7</v>
      </c>
      <c r="B44" s="72" t="s">
        <v>8</v>
      </c>
      <c r="C44" s="72" t="s">
        <v>11</v>
      </c>
      <c r="D44" s="73" t="s">
        <v>64</v>
      </c>
      <c r="E44" s="19" t="s">
        <v>65</v>
      </c>
      <c r="F44" s="5"/>
      <c r="G44" s="79">
        <f t="shared" si="1"/>
        <v>1.8232436252920516E-2</v>
      </c>
      <c r="H44" s="80">
        <v>800000</v>
      </c>
      <c r="I44" s="27"/>
      <c r="J44" s="38"/>
      <c r="K44" s="26"/>
      <c r="L44" s="29"/>
      <c r="M44" s="29"/>
      <c r="N44" s="29"/>
    </row>
    <row r="45" spans="1:14" ht="14.95" customHeight="1" x14ac:dyDescent="0.3">
      <c r="A45" s="72" t="s">
        <v>7</v>
      </c>
      <c r="B45" s="72" t="s">
        <v>8</v>
      </c>
      <c r="C45" s="72" t="s">
        <v>11</v>
      </c>
      <c r="D45" s="73" t="s">
        <v>66</v>
      </c>
      <c r="E45" s="19" t="s">
        <v>67</v>
      </c>
      <c r="F45" s="5"/>
      <c r="G45" s="79">
        <f t="shared" si="1"/>
        <v>5.3780673026145961E-2</v>
      </c>
      <c r="H45" s="80">
        <v>2359780</v>
      </c>
      <c r="I45" s="27"/>
      <c r="J45" s="38"/>
      <c r="K45" s="26"/>
      <c r="L45" s="29"/>
      <c r="M45" s="29"/>
      <c r="N45" s="29"/>
    </row>
    <row r="46" spans="1:14" x14ac:dyDescent="0.3">
      <c r="A46" s="66" t="s">
        <v>7</v>
      </c>
      <c r="B46" s="66" t="s">
        <v>8</v>
      </c>
      <c r="C46" s="66" t="s">
        <v>11</v>
      </c>
      <c r="D46" s="67" t="s">
        <v>68</v>
      </c>
      <c r="E46" s="68" t="s">
        <v>69</v>
      </c>
      <c r="F46" s="69"/>
      <c r="G46" s="70">
        <f t="shared" si="1"/>
        <v>0.26938424563690061</v>
      </c>
      <c r="H46" s="71">
        <v>11820000</v>
      </c>
      <c r="I46" s="27"/>
      <c r="J46" s="38"/>
      <c r="K46" s="26"/>
      <c r="L46" s="29"/>
      <c r="M46" s="29"/>
      <c r="N46" s="29"/>
    </row>
    <row r="47" spans="1:14" ht="14.95" customHeight="1" x14ac:dyDescent="0.3">
      <c r="A47" s="72" t="s">
        <v>7</v>
      </c>
      <c r="B47" s="72" t="s">
        <v>8</v>
      </c>
      <c r="C47" s="72" t="s">
        <v>11</v>
      </c>
      <c r="D47" s="73" t="s">
        <v>70</v>
      </c>
      <c r="E47" s="4" t="s">
        <v>71</v>
      </c>
      <c r="F47" s="5"/>
      <c r="G47" s="79">
        <f t="shared" si="1"/>
        <v>1.5953381721305452E-3</v>
      </c>
      <c r="H47" s="80">
        <v>70000</v>
      </c>
      <c r="I47" s="27"/>
      <c r="J47" s="26"/>
      <c r="K47" s="26"/>
      <c r="L47" s="29"/>
      <c r="M47" s="29"/>
      <c r="N47" s="29"/>
    </row>
    <row r="48" spans="1:14" ht="14.95" customHeight="1" x14ac:dyDescent="0.3">
      <c r="A48" s="72" t="s">
        <v>7</v>
      </c>
      <c r="B48" s="72" t="s">
        <v>8</v>
      </c>
      <c r="C48" s="72" t="s">
        <v>11</v>
      </c>
      <c r="D48" s="73" t="s">
        <v>72</v>
      </c>
      <c r="E48" s="4" t="s">
        <v>73</v>
      </c>
      <c r="F48" s="5"/>
      <c r="G48" s="79">
        <f t="shared" si="1"/>
        <v>0.26778890746477008</v>
      </c>
      <c r="H48" s="80">
        <v>11750000</v>
      </c>
      <c r="I48" s="27"/>
      <c r="J48" s="27"/>
      <c r="K48" s="26"/>
      <c r="L48" s="29"/>
      <c r="M48" s="29"/>
      <c r="N48" s="29"/>
    </row>
    <row r="49" spans="1:14" ht="26.05" x14ac:dyDescent="0.3">
      <c r="A49" s="66" t="s">
        <v>7</v>
      </c>
      <c r="B49" s="66" t="s">
        <v>8</v>
      </c>
      <c r="C49" s="66" t="s">
        <v>11</v>
      </c>
      <c r="D49" s="67" t="s">
        <v>74</v>
      </c>
      <c r="E49" s="68" t="s">
        <v>75</v>
      </c>
      <c r="F49" s="69"/>
      <c r="G49" s="70">
        <f t="shared" si="1"/>
        <v>0.10255745392267789</v>
      </c>
      <c r="H49" s="71">
        <v>4500000</v>
      </c>
      <c r="I49" s="27"/>
      <c r="J49" s="27"/>
      <c r="K49" s="26"/>
      <c r="L49" s="29"/>
      <c r="M49" s="29"/>
      <c r="N49" s="29"/>
    </row>
    <row r="50" spans="1:14" ht="14.95" customHeight="1" x14ac:dyDescent="0.3">
      <c r="A50" s="72" t="s">
        <v>7</v>
      </c>
      <c r="B50" s="72" t="s">
        <v>8</v>
      </c>
      <c r="C50" s="72" t="s">
        <v>11</v>
      </c>
      <c r="D50" s="73" t="s">
        <v>76</v>
      </c>
      <c r="E50" s="4" t="s">
        <v>77</v>
      </c>
      <c r="F50" s="5"/>
      <c r="G50" s="79">
        <f t="shared" si="1"/>
        <v>0.10255745392267789</v>
      </c>
      <c r="H50" s="74">
        <v>4500000</v>
      </c>
      <c r="I50" s="27"/>
      <c r="J50" s="27"/>
      <c r="K50" s="26"/>
      <c r="L50" s="29"/>
      <c r="M50" s="29"/>
      <c r="N50" s="29"/>
    </row>
    <row r="51" spans="1:14" x14ac:dyDescent="0.3">
      <c r="A51" s="66" t="s">
        <v>7</v>
      </c>
      <c r="B51" s="66" t="s">
        <v>8</v>
      </c>
      <c r="C51" s="66" t="s">
        <v>11</v>
      </c>
      <c r="D51" s="67" t="s">
        <v>78</v>
      </c>
      <c r="E51" s="68" t="s">
        <v>79</v>
      </c>
      <c r="F51" s="69"/>
      <c r="G51" s="70">
        <f t="shared" si="1"/>
        <v>1.7070118441796834E-2</v>
      </c>
      <c r="H51" s="71">
        <v>749000</v>
      </c>
      <c r="I51" s="27"/>
      <c r="J51" s="26"/>
      <c r="K51" s="26"/>
      <c r="L51" s="29"/>
      <c r="M51" s="29"/>
      <c r="N51" s="29"/>
    </row>
    <row r="52" spans="1:14" ht="14.95" customHeight="1" x14ac:dyDescent="0.3">
      <c r="A52" s="72" t="s">
        <v>7</v>
      </c>
      <c r="B52" s="72" t="s">
        <v>8</v>
      </c>
      <c r="C52" s="72" t="s">
        <v>11</v>
      </c>
      <c r="D52" s="73" t="s">
        <v>80</v>
      </c>
      <c r="E52" s="19" t="s">
        <v>81</v>
      </c>
      <c r="F52" s="5"/>
      <c r="G52" s="79">
        <f t="shared" si="1"/>
        <v>1.1395272658075323E-2</v>
      </c>
      <c r="H52" s="80">
        <v>500000</v>
      </c>
      <c r="I52" s="27"/>
      <c r="J52" s="26"/>
      <c r="K52" s="26"/>
      <c r="L52" s="29"/>
      <c r="M52" s="29"/>
      <c r="N52" s="29"/>
    </row>
    <row r="53" spans="1:14" ht="14.95" customHeight="1" x14ac:dyDescent="0.3">
      <c r="A53" s="72" t="s">
        <v>7</v>
      </c>
      <c r="B53" s="72" t="s">
        <v>8</v>
      </c>
      <c r="C53" s="72" t="s">
        <v>11</v>
      </c>
      <c r="D53" s="73" t="s">
        <v>148</v>
      </c>
      <c r="E53" s="19" t="s">
        <v>149</v>
      </c>
      <c r="F53" s="5"/>
      <c r="G53" s="79">
        <f t="shared" si="1"/>
        <v>5.6748457837215108E-3</v>
      </c>
      <c r="H53" s="80">
        <v>249000</v>
      </c>
      <c r="I53" s="27"/>
      <c r="J53" s="26"/>
      <c r="K53" s="26"/>
      <c r="L53" s="29"/>
      <c r="M53" s="29"/>
      <c r="N53" s="29"/>
    </row>
    <row r="54" spans="1:14" s="9" customFormat="1" ht="15.8" customHeight="1" x14ac:dyDescent="0.3">
      <c r="A54" s="62" t="s">
        <v>7</v>
      </c>
      <c r="B54" s="62" t="s">
        <v>8</v>
      </c>
      <c r="C54" s="62" t="s">
        <v>11</v>
      </c>
      <c r="D54" s="63">
        <v>2</v>
      </c>
      <c r="E54" s="64" t="s">
        <v>94</v>
      </c>
      <c r="F54" s="11"/>
      <c r="G54" s="13">
        <f t="shared" si="1"/>
        <v>0.43506009202211238</v>
      </c>
      <c r="H54" s="65">
        <v>19089499</v>
      </c>
      <c r="I54" s="27"/>
      <c r="J54" s="26"/>
      <c r="K54" s="27"/>
      <c r="L54" s="121"/>
      <c r="M54" s="121"/>
      <c r="N54" s="121"/>
    </row>
    <row r="55" spans="1:14" s="9" customFormat="1" ht="15.8" customHeight="1" x14ac:dyDescent="0.3">
      <c r="A55" s="66" t="s">
        <v>7</v>
      </c>
      <c r="B55" s="66" t="s">
        <v>8</v>
      </c>
      <c r="C55" s="66" t="s">
        <v>11</v>
      </c>
      <c r="D55" s="67" t="s">
        <v>95</v>
      </c>
      <c r="E55" s="68" t="s">
        <v>96</v>
      </c>
      <c r="F55" s="69"/>
      <c r="G55" s="70">
        <f t="shared" si="1"/>
        <v>7.4069272277489592E-2</v>
      </c>
      <c r="H55" s="71">
        <v>3250000</v>
      </c>
      <c r="I55" s="27"/>
      <c r="J55" s="30"/>
      <c r="K55" s="27"/>
      <c r="L55" s="121"/>
      <c r="M55" s="121"/>
      <c r="N55" s="121"/>
    </row>
    <row r="56" spans="1:14" s="9" customFormat="1" ht="14.95" customHeight="1" x14ac:dyDescent="0.3">
      <c r="A56" s="72" t="s">
        <v>7</v>
      </c>
      <c r="B56" s="72" t="s">
        <v>8</v>
      </c>
      <c r="C56" s="72" t="s">
        <v>11</v>
      </c>
      <c r="D56" s="73" t="s">
        <v>99</v>
      </c>
      <c r="E56" s="4" t="s">
        <v>100</v>
      </c>
      <c r="F56" s="5"/>
      <c r="G56" s="79">
        <f t="shared" si="1"/>
        <v>1.1395272658075323E-2</v>
      </c>
      <c r="H56" s="80">
        <v>500000</v>
      </c>
      <c r="I56" s="27"/>
      <c r="J56" s="30"/>
      <c r="K56" s="27"/>
      <c r="L56" s="121"/>
      <c r="M56" s="121"/>
      <c r="N56" s="121"/>
    </row>
    <row r="57" spans="1:14" s="9" customFormat="1" x14ac:dyDescent="0.3">
      <c r="A57" s="72" t="s">
        <v>7</v>
      </c>
      <c r="B57" s="72" t="s">
        <v>8</v>
      </c>
      <c r="C57" s="72" t="s">
        <v>11</v>
      </c>
      <c r="D57" s="73" t="s">
        <v>101</v>
      </c>
      <c r="E57" s="4" t="s">
        <v>102</v>
      </c>
      <c r="F57" s="5"/>
      <c r="G57" s="79">
        <f t="shared" si="1"/>
        <v>2.8488181645188307E-2</v>
      </c>
      <c r="H57" s="80">
        <v>1250000</v>
      </c>
      <c r="I57" s="27"/>
      <c r="J57" s="30"/>
      <c r="K57" s="27"/>
      <c r="L57" s="121"/>
      <c r="M57" s="121"/>
      <c r="N57" s="121"/>
    </row>
    <row r="58" spans="1:14" s="9" customFormat="1" ht="14.95" customHeight="1" x14ac:dyDescent="0.3">
      <c r="A58" s="72" t="s">
        <v>7</v>
      </c>
      <c r="B58" s="20" t="s">
        <v>177</v>
      </c>
      <c r="C58" s="72" t="s">
        <v>11</v>
      </c>
      <c r="D58" s="73" t="s">
        <v>161</v>
      </c>
      <c r="E58" s="4" t="s">
        <v>162</v>
      </c>
      <c r="F58" s="5"/>
      <c r="G58" s="79">
        <f t="shared" si="1"/>
        <v>3.4185817974225964E-2</v>
      </c>
      <c r="H58" s="80">
        <v>1500000</v>
      </c>
      <c r="I58" s="27"/>
      <c r="J58" s="30"/>
      <c r="K58" s="26"/>
      <c r="L58" s="121"/>
      <c r="M58" s="121"/>
      <c r="N58" s="121"/>
    </row>
    <row r="59" spans="1:14" s="9" customFormat="1" ht="26.35" customHeight="1" x14ac:dyDescent="0.3">
      <c r="A59" s="66" t="s">
        <v>7</v>
      </c>
      <c r="B59" s="66" t="s">
        <v>8</v>
      </c>
      <c r="C59" s="66" t="s">
        <v>11</v>
      </c>
      <c r="D59" s="67" t="s">
        <v>103</v>
      </c>
      <c r="E59" s="68" t="s">
        <v>104</v>
      </c>
      <c r="F59" s="69"/>
      <c r="G59" s="70">
        <f t="shared" si="1"/>
        <v>9.7999344859447779E-2</v>
      </c>
      <c r="H59" s="71">
        <v>4300000</v>
      </c>
      <c r="I59" s="27"/>
      <c r="J59" s="30"/>
      <c r="K59" s="26"/>
      <c r="L59" s="121"/>
      <c r="M59" s="121"/>
      <c r="N59" s="121"/>
    </row>
    <row r="60" spans="1:14" s="9" customFormat="1" x14ac:dyDescent="0.3">
      <c r="A60" s="72" t="s">
        <v>7</v>
      </c>
      <c r="B60" s="72" t="s">
        <v>8</v>
      </c>
      <c r="C60" s="72" t="s">
        <v>11</v>
      </c>
      <c r="D60" s="73" t="s">
        <v>105</v>
      </c>
      <c r="E60" s="4" t="s">
        <v>266</v>
      </c>
      <c r="F60" s="5"/>
      <c r="G60" s="79">
        <f t="shared" si="1"/>
        <v>5.5836836024569077E-2</v>
      </c>
      <c r="H60" s="80">
        <v>2450000</v>
      </c>
      <c r="I60" s="27"/>
      <c r="J60" s="30"/>
      <c r="K60" s="26"/>
      <c r="L60" s="121"/>
      <c r="M60" s="121"/>
      <c r="N60" s="121"/>
    </row>
    <row r="61" spans="1:14" s="9" customFormat="1" x14ac:dyDescent="0.3">
      <c r="A61" s="72" t="s">
        <v>7</v>
      </c>
      <c r="B61" s="72" t="s">
        <v>8</v>
      </c>
      <c r="C61" s="72" t="s">
        <v>11</v>
      </c>
      <c r="D61" s="73" t="s">
        <v>166</v>
      </c>
      <c r="E61" s="4" t="s">
        <v>150</v>
      </c>
      <c r="F61" s="5"/>
      <c r="G61" s="79">
        <f t="shared" si="1"/>
        <v>1.2534799923882855E-2</v>
      </c>
      <c r="H61" s="80">
        <v>550000</v>
      </c>
      <c r="I61" s="27"/>
      <c r="J61" s="30"/>
      <c r="K61" s="26"/>
      <c r="L61" s="121"/>
      <c r="M61" s="121"/>
      <c r="N61" s="121"/>
    </row>
    <row r="62" spans="1:14" s="9" customFormat="1" ht="28.25" x14ac:dyDescent="0.3">
      <c r="A62" s="72" t="s">
        <v>7</v>
      </c>
      <c r="B62" s="72" t="s">
        <v>8</v>
      </c>
      <c r="C62" s="72" t="s">
        <v>11</v>
      </c>
      <c r="D62" s="73" t="s">
        <v>106</v>
      </c>
      <c r="E62" s="4" t="s">
        <v>107</v>
      </c>
      <c r="F62" s="5"/>
      <c r="G62" s="79">
        <f t="shared" si="1"/>
        <v>2.2790545316150646E-2</v>
      </c>
      <c r="H62" s="80">
        <v>1000000</v>
      </c>
      <c r="I62" s="27"/>
      <c r="J62" s="26"/>
      <c r="K62" s="26"/>
      <c r="L62" s="121"/>
      <c r="M62" s="121"/>
      <c r="N62" s="121"/>
    </row>
    <row r="63" spans="1:14" s="9" customFormat="1" x14ac:dyDescent="0.3">
      <c r="A63" s="72" t="s">
        <v>7</v>
      </c>
      <c r="B63" s="72" t="s">
        <v>8</v>
      </c>
      <c r="C63" s="72" t="s">
        <v>11</v>
      </c>
      <c r="D63" s="73" t="s">
        <v>206</v>
      </c>
      <c r="E63" s="4" t="s">
        <v>207</v>
      </c>
      <c r="F63" s="5"/>
      <c r="G63" s="79"/>
      <c r="H63" s="80">
        <v>200000</v>
      </c>
      <c r="I63" s="27"/>
      <c r="J63" s="26"/>
      <c r="K63" s="26"/>
      <c r="L63" s="121"/>
      <c r="M63" s="121"/>
      <c r="N63" s="121"/>
    </row>
    <row r="64" spans="1:14" s="9" customFormat="1" ht="28.25" x14ac:dyDescent="0.3">
      <c r="A64" s="72" t="s">
        <v>7</v>
      </c>
      <c r="B64" s="72" t="s">
        <v>8</v>
      </c>
      <c r="C64" s="72" t="s">
        <v>11</v>
      </c>
      <c r="D64" s="73" t="s">
        <v>108</v>
      </c>
      <c r="E64" s="4" t="s">
        <v>109</v>
      </c>
      <c r="F64" s="5"/>
      <c r="G64" s="79">
        <f t="shared" ref="G64:G95" si="2">+H64/$H$6*100</f>
        <v>2.2790545316150644E-3</v>
      </c>
      <c r="H64" s="80">
        <v>100000</v>
      </c>
      <c r="I64" s="27"/>
      <c r="J64" s="26"/>
      <c r="K64" s="26"/>
      <c r="L64" s="121"/>
      <c r="M64" s="121"/>
      <c r="N64" s="121"/>
    </row>
    <row r="65" spans="1:14" s="9" customFormat="1" x14ac:dyDescent="0.3">
      <c r="A65" s="66" t="s">
        <v>7</v>
      </c>
      <c r="B65" s="66" t="s">
        <v>8</v>
      </c>
      <c r="C65" s="66" t="s">
        <v>11</v>
      </c>
      <c r="D65" s="67" t="s">
        <v>110</v>
      </c>
      <c r="E65" s="68" t="s">
        <v>111</v>
      </c>
      <c r="F65" s="69"/>
      <c r="G65" s="70">
        <f t="shared" si="2"/>
        <v>2.8032370738865293E-2</v>
      </c>
      <c r="H65" s="71">
        <v>1230000</v>
      </c>
      <c r="I65" s="27"/>
      <c r="J65" s="26"/>
      <c r="K65" s="26"/>
      <c r="L65" s="121"/>
      <c r="M65" s="121"/>
      <c r="N65" s="121"/>
    </row>
    <row r="66" spans="1:14" s="9" customFormat="1" x14ac:dyDescent="0.3">
      <c r="A66" s="72" t="s">
        <v>7</v>
      </c>
      <c r="B66" s="72" t="s">
        <v>8</v>
      </c>
      <c r="C66" s="72" t="s">
        <v>11</v>
      </c>
      <c r="D66" s="73" t="s">
        <v>112</v>
      </c>
      <c r="E66" s="4" t="s">
        <v>113</v>
      </c>
      <c r="F66" s="5"/>
      <c r="G66" s="79">
        <f t="shared" si="2"/>
        <v>2.5753316207250229E-2</v>
      </c>
      <c r="H66" s="80">
        <v>1130000</v>
      </c>
      <c r="I66" s="27"/>
      <c r="J66" s="26"/>
      <c r="K66" s="26"/>
      <c r="L66" s="121"/>
      <c r="M66" s="121"/>
      <c r="N66" s="121"/>
    </row>
    <row r="67" spans="1:14" s="9" customFormat="1" x14ac:dyDescent="0.3">
      <c r="A67" s="72" t="s">
        <v>7</v>
      </c>
      <c r="B67" s="72" t="s">
        <v>8</v>
      </c>
      <c r="C67" s="72" t="s">
        <v>11</v>
      </c>
      <c r="D67" s="73" t="s">
        <v>114</v>
      </c>
      <c r="E67" s="4" t="s">
        <v>115</v>
      </c>
      <c r="F67" s="5"/>
      <c r="G67" s="79">
        <f t="shared" si="2"/>
        <v>2.2790545316150644E-3</v>
      </c>
      <c r="H67" s="80">
        <v>100000</v>
      </c>
      <c r="I67" s="27"/>
      <c r="J67" s="39"/>
      <c r="K67" s="26"/>
      <c r="L67" s="121"/>
      <c r="M67" s="121"/>
      <c r="N67" s="121"/>
    </row>
    <row r="68" spans="1:14" s="9" customFormat="1" ht="26.35" customHeight="1" x14ac:dyDescent="0.3">
      <c r="A68" s="66" t="s">
        <v>7</v>
      </c>
      <c r="B68" s="66" t="s">
        <v>8</v>
      </c>
      <c r="C68" s="66" t="s">
        <v>11</v>
      </c>
      <c r="D68" s="67" t="s">
        <v>116</v>
      </c>
      <c r="E68" s="68" t="s">
        <v>117</v>
      </c>
      <c r="F68" s="69"/>
      <c r="G68" s="70">
        <f t="shared" si="2"/>
        <v>0.23495910414630974</v>
      </c>
      <c r="H68" s="71">
        <v>10309499</v>
      </c>
      <c r="I68" s="27"/>
      <c r="J68" s="26"/>
      <c r="K68" s="26"/>
      <c r="L68" s="121"/>
      <c r="M68" s="121"/>
      <c r="N68" s="121"/>
    </row>
    <row r="69" spans="1:14" s="1" customFormat="1" ht="14.95" customHeight="1" x14ac:dyDescent="0.3">
      <c r="A69" s="72" t="s">
        <v>7</v>
      </c>
      <c r="B69" s="72" t="s">
        <v>8</v>
      </c>
      <c r="C69" s="72" t="s">
        <v>11</v>
      </c>
      <c r="D69" s="73" t="s">
        <v>118</v>
      </c>
      <c r="E69" s="4" t="s">
        <v>119</v>
      </c>
      <c r="F69" s="5"/>
      <c r="G69" s="79">
        <f t="shared" si="2"/>
        <v>5.6976363290376615E-3</v>
      </c>
      <c r="H69" s="80">
        <v>250000</v>
      </c>
      <c r="I69" s="27"/>
      <c r="J69" s="26"/>
      <c r="K69" s="26"/>
      <c r="L69" s="121"/>
      <c r="M69" s="121"/>
      <c r="N69" s="121"/>
    </row>
    <row r="70" spans="1:14" s="1" customFormat="1" x14ac:dyDescent="0.3">
      <c r="A70" s="72" t="s">
        <v>7</v>
      </c>
      <c r="B70" s="72" t="s">
        <v>8</v>
      </c>
      <c r="C70" s="72" t="s">
        <v>11</v>
      </c>
      <c r="D70" s="73" t="s">
        <v>120</v>
      </c>
      <c r="E70" s="4" t="s">
        <v>121</v>
      </c>
      <c r="F70" s="5"/>
      <c r="G70" s="79">
        <f t="shared" si="2"/>
        <v>1.2534799923882855E-2</v>
      </c>
      <c r="H70" s="80">
        <v>550000</v>
      </c>
      <c r="I70" s="27"/>
      <c r="J70" s="26"/>
      <c r="K70" s="26"/>
      <c r="L70" s="121"/>
      <c r="M70" s="121"/>
      <c r="N70" s="121"/>
    </row>
    <row r="71" spans="1:14" s="1" customFormat="1" x14ac:dyDescent="0.3">
      <c r="A71" s="72" t="s">
        <v>7</v>
      </c>
      <c r="B71" s="72" t="s">
        <v>8</v>
      </c>
      <c r="C71" s="72" t="s">
        <v>11</v>
      </c>
      <c r="D71" s="73" t="s">
        <v>122</v>
      </c>
      <c r="E71" s="83" t="s">
        <v>123</v>
      </c>
      <c r="F71" s="5"/>
      <c r="G71" s="79">
        <f t="shared" si="2"/>
        <v>8.5794985052103784E-2</v>
      </c>
      <c r="H71" s="80">
        <v>3764499</v>
      </c>
      <c r="I71" s="27"/>
      <c r="J71" s="26"/>
      <c r="K71" s="26"/>
      <c r="L71" s="121"/>
      <c r="M71" s="121"/>
      <c r="N71" s="121"/>
    </row>
    <row r="72" spans="1:14" s="1" customFormat="1" x14ac:dyDescent="0.3">
      <c r="A72" s="72" t="s">
        <v>7</v>
      </c>
      <c r="B72" s="72" t="s">
        <v>8</v>
      </c>
      <c r="C72" s="72" t="s">
        <v>11</v>
      </c>
      <c r="D72" s="73" t="s">
        <v>124</v>
      </c>
      <c r="E72" s="4" t="s">
        <v>125</v>
      </c>
      <c r="F72" s="5"/>
      <c r="G72" s="79">
        <f t="shared" si="2"/>
        <v>1.0141792665687037E-2</v>
      </c>
      <c r="H72" s="80">
        <v>445000</v>
      </c>
      <c r="I72" s="27"/>
      <c r="J72" s="26"/>
      <c r="K72" s="26"/>
      <c r="L72" s="121"/>
      <c r="M72" s="121"/>
      <c r="N72" s="121"/>
    </row>
    <row r="73" spans="1:14" s="1" customFormat="1" ht="14.95" customHeight="1" x14ac:dyDescent="0.3">
      <c r="A73" s="72" t="s">
        <v>7</v>
      </c>
      <c r="B73" s="72" t="s">
        <v>8</v>
      </c>
      <c r="C73" s="72" t="s">
        <v>11</v>
      </c>
      <c r="D73" s="73" t="s">
        <v>126</v>
      </c>
      <c r="E73" s="4" t="s">
        <v>127</v>
      </c>
      <c r="F73" s="5"/>
      <c r="G73" s="79">
        <f t="shared" si="2"/>
        <v>0.10939461751752311</v>
      </c>
      <c r="H73" s="80">
        <v>4800000</v>
      </c>
      <c r="I73" s="27"/>
      <c r="J73" s="26"/>
      <c r="K73" s="26"/>
      <c r="L73" s="121"/>
      <c r="M73" s="121"/>
      <c r="N73" s="121"/>
    </row>
    <row r="74" spans="1:14" s="1" customFormat="1" x14ac:dyDescent="0.3">
      <c r="A74" s="72" t="s">
        <v>7</v>
      </c>
      <c r="B74" s="72" t="s">
        <v>8</v>
      </c>
      <c r="C74" s="72" t="s">
        <v>11</v>
      </c>
      <c r="D74" s="73" t="s">
        <v>128</v>
      </c>
      <c r="E74" s="4" t="s">
        <v>129</v>
      </c>
      <c r="F74" s="5"/>
      <c r="G74" s="79">
        <f t="shared" si="2"/>
        <v>1.1395272658075323E-2</v>
      </c>
      <c r="H74" s="80">
        <v>500000</v>
      </c>
      <c r="I74" s="27"/>
      <c r="J74" s="26"/>
      <c r="K74" s="26"/>
      <c r="L74" s="121"/>
      <c r="M74" s="121"/>
      <c r="N74" s="121"/>
    </row>
    <row r="75" spans="1:14" s="9" customFormat="1" ht="15.8" customHeight="1" x14ac:dyDescent="0.3">
      <c r="A75" s="62" t="s">
        <v>7</v>
      </c>
      <c r="B75" s="62" t="s">
        <v>8</v>
      </c>
      <c r="C75" s="62" t="s">
        <v>11</v>
      </c>
      <c r="D75" s="63" t="s">
        <v>7</v>
      </c>
      <c r="E75" s="64" t="s">
        <v>141</v>
      </c>
      <c r="F75" s="11"/>
      <c r="G75" s="13">
        <f t="shared" si="2"/>
        <v>0.12052354208640853</v>
      </c>
      <c r="H75" s="65">
        <v>5288313.22</v>
      </c>
      <c r="I75" s="27"/>
      <c r="J75" s="26"/>
      <c r="K75" s="26"/>
      <c r="L75" s="121"/>
      <c r="M75" s="121"/>
      <c r="N75" s="121"/>
    </row>
    <row r="76" spans="1:14" s="9" customFormat="1" ht="15.8" customHeight="1" x14ac:dyDescent="0.3">
      <c r="A76" s="66" t="s">
        <v>7</v>
      </c>
      <c r="B76" s="66" t="s">
        <v>8</v>
      </c>
      <c r="C76" s="66" t="s">
        <v>11</v>
      </c>
      <c r="D76" s="67" t="s">
        <v>183</v>
      </c>
      <c r="E76" s="68" t="s">
        <v>184</v>
      </c>
      <c r="F76" s="69"/>
      <c r="G76" s="70">
        <f t="shared" si="2"/>
        <v>0.12052354208640853</v>
      </c>
      <c r="H76" s="71">
        <v>5288313.22</v>
      </c>
      <c r="I76" s="27"/>
      <c r="J76" s="26"/>
      <c r="K76" s="26"/>
      <c r="L76" s="121"/>
      <c r="M76" s="121"/>
      <c r="N76" s="121"/>
    </row>
    <row r="77" spans="1:14" s="9" customFormat="1" ht="28.25" x14ac:dyDescent="0.3">
      <c r="A77" s="72" t="s">
        <v>7</v>
      </c>
      <c r="B77" s="72" t="s">
        <v>8</v>
      </c>
      <c r="C77" s="72" t="s">
        <v>11</v>
      </c>
      <c r="D77" s="73" t="s">
        <v>189</v>
      </c>
      <c r="E77" s="4" t="s">
        <v>192</v>
      </c>
      <c r="F77" s="5"/>
      <c r="G77" s="79">
        <f t="shared" si="2"/>
        <v>0.12052354208640853</v>
      </c>
      <c r="H77" s="80">
        <v>5288313.22</v>
      </c>
      <c r="I77" s="27"/>
      <c r="J77" s="26"/>
      <c r="K77" s="39"/>
      <c r="L77" s="121"/>
      <c r="M77" s="121"/>
      <c r="N77" s="121"/>
    </row>
    <row r="78" spans="1:14" s="1" customFormat="1" ht="15.8" customHeight="1" x14ac:dyDescent="0.3">
      <c r="A78" s="62" t="s">
        <v>7</v>
      </c>
      <c r="B78" s="62" t="s">
        <v>8</v>
      </c>
      <c r="C78" s="62" t="s">
        <v>11</v>
      </c>
      <c r="D78" s="63">
        <v>5</v>
      </c>
      <c r="E78" s="64" t="s">
        <v>130</v>
      </c>
      <c r="F78" s="11"/>
      <c r="G78" s="13">
        <f t="shared" si="2"/>
        <v>0.40484834256900504</v>
      </c>
      <c r="H78" s="65">
        <v>17763872.560000002</v>
      </c>
      <c r="I78" s="27"/>
      <c r="J78" s="26"/>
      <c r="K78" s="26"/>
      <c r="L78" s="121"/>
      <c r="M78" s="121"/>
      <c r="N78" s="121"/>
    </row>
    <row r="79" spans="1:14" s="1" customFormat="1" x14ac:dyDescent="0.3">
      <c r="A79" s="66" t="s">
        <v>7</v>
      </c>
      <c r="B79" s="66" t="s">
        <v>8</v>
      </c>
      <c r="C79" s="66" t="s">
        <v>11</v>
      </c>
      <c r="D79" s="67" t="s">
        <v>131</v>
      </c>
      <c r="E79" s="68" t="s">
        <v>132</v>
      </c>
      <c r="F79" s="69"/>
      <c r="G79" s="70">
        <f t="shared" si="2"/>
        <v>0.28633750692502163</v>
      </c>
      <c r="H79" s="71">
        <v>12563872.560000001</v>
      </c>
      <c r="I79" s="27"/>
      <c r="J79" s="26"/>
      <c r="K79" s="26"/>
      <c r="L79" s="121"/>
      <c r="M79" s="121"/>
      <c r="N79" s="121"/>
    </row>
    <row r="80" spans="1:14" s="1" customFormat="1" x14ac:dyDescent="0.3">
      <c r="A80" s="72" t="s">
        <v>7</v>
      </c>
      <c r="B80" s="72" t="s">
        <v>8</v>
      </c>
      <c r="C80" s="72" t="s">
        <v>11</v>
      </c>
      <c r="D80" s="73">
        <v>50101</v>
      </c>
      <c r="E80" s="4" t="s">
        <v>133</v>
      </c>
      <c r="F80" s="5"/>
      <c r="G80" s="79">
        <f t="shared" si="2"/>
        <v>8.3114214340906309E-2</v>
      </c>
      <c r="H80" s="80">
        <v>3646872.56</v>
      </c>
      <c r="I80" s="27"/>
      <c r="J80" s="26"/>
      <c r="K80" s="26"/>
      <c r="L80" s="121"/>
      <c r="M80" s="121"/>
      <c r="N80" s="121"/>
    </row>
    <row r="81" spans="1:14" s="1" customFormat="1" x14ac:dyDescent="0.3">
      <c r="A81" s="72" t="s">
        <v>7</v>
      </c>
      <c r="B81" s="72" t="s">
        <v>8</v>
      </c>
      <c r="C81" s="72" t="s">
        <v>11</v>
      </c>
      <c r="D81" s="73" t="s">
        <v>134</v>
      </c>
      <c r="E81" s="4" t="s">
        <v>135</v>
      </c>
      <c r="F81" s="5"/>
      <c r="G81" s="79">
        <f t="shared" si="2"/>
        <v>2.620912711357324E-2</v>
      </c>
      <c r="H81" s="80">
        <v>1150000</v>
      </c>
      <c r="I81" s="27"/>
      <c r="J81" s="26"/>
      <c r="K81" s="26"/>
      <c r="L81" s="121"/>
      <c r="M81" s="121"/>
      <c r="N81" s="121"/>
    </row>
    <row r="82" spans="1:14" s="1" customFormat="1" x14ac:dyDescent="0.3">
      <c r="A82" s="72" t="s">
        <v>7</v>
      </c>
      <c r="B82" s="72" t="s">
        <v>8</v>
      </c>
      <c r="C82" s="72" t="s">
        <v>11</v>
      </c>
      <c r="D82" s="73" t="s">
        <v>136</v>
      </c>
      <c r="E82" s="4" t="s">
        <v>137</v>
      </c>
      <c r="F82" s="5"/>
      <c r="G82" s="79">
        <f t="shared" si="2"/>
        <v>4.5398766269772087E-2</v>
      </c>
      <c r="H82" s="80">
        <v>1992000</v>
      </c>
      <c r="I82" s="27"/>
      <c r="J82" s="38"/>
      <c r="K82" s="26"/>
      <c r="L82" s="121"/>
      <c r="M82" s="121"/>
      <c r="N82" s="121"/>
    </row>
    <row r="83" spans="1:14" s="1" customFormat="1" x14ac:dyDescent="0.3">
      <c r="A83" s="72" t="s">
        <v>7</v>
      </c>
      <c r="B83" s="72" t="s">
        <v>8</v>
      </c>
      <c r="C83" s="72" t="s">
        <v>11</v>
      </c>
      <c r="D83" s="73" t="s">
        <v>138</v>
      </c>
      <c r="E83" s="4" t="s">
        <v>139</v>
      </c>
      <c r="F83" s="5"/>
      <c r="G83" s="79">
        <f t="shared" si="2"/>
        <v>8.5464544935564921E-2</v>
      </c>
      <c r="H83" s="80">
        <v>3750000</v>
      </c>
      <c r="I83" s="27"/>
      <c r="J83" s="26"/>
      <c r="K83" s="26"/>
      <c r="L83" s="121"/>
      <c r="M83" s="121"/>
      <c r="N83" s="121"/>
    </row>
    <row r="84" spans="1:14" s="1" customFormat="1" ht="14.95" customHeight="1" x14ac:dyDescent="0.3">
      <c r="A84" s="72" t="s">
        <v>7</v>
      </c>
      <c r="B84" s="72" t="s">
        <v>8</v>
      </c>
      <c r="C84" s="72" t="s">
        <v>11</v>
      </c>
      <c r="D84" s="73" t="s">
        <v>176</v>
      </c>
      <c r="E84" s="4" t="s">
        <v>175</v>
      </c>
      <c r="F84" s="5"/>
      <c r="G84" s="79">
        <f t="shared" si="2"/>
        <v>4.615085426520505E-2</v>
      </c>
      <c r="H84" s="80">
        <v>2025000</v>
      </c>
      <c r="I84" s="27"/>
      <c r="J84" s="26"/>
      <c r="K84" s="26"/>
      <c r="L84" s="121"/>
      <c r="M84" s="121"/>
      <c r="N84" s="121"/>
    </row>
    <row r="85" spans="1:14" s="1" customFormat="1" ht="14.95" customHeight="1" x14ac:dyDescent="0.3">
      <c r="A85" s="66" t="s">
        <v>7</v>
      </c>
      <c r="B85" s="66" t="s">
        <v>8</v>
      </c>
      <c r="C85" s="66" t="s">
        <v>11</v>
      </c>
      <c r="D85" s="67" t="s">
        <v>250</v>
      </c>
      <c r="E85" s="68" t="s">
        <v>251</v>
      </c>
      <c r="F85" s="69"/>
      <c r="G85" s="70">
        <f t="shared" si="2"/>
        <v>9.1162181264602585E-2</v>
      </c>
      <c r="H85" s="71">
        <v>4000000</v>
      </c>
      <c r="I85" s="27"/>
      <c r="J85" s="26"/>
      <c r="K85" s="26"/>
      <c r="L85" s="121"/>
      <c r="M85" s="26"/>
      <c r="N85" s="26"/>
    </row>
    <row r="86" spans="1:14" s="1" customFormat="1" ht="14.95" customHeight="1" x14ac:dyDescent="0.3">
      <c r="A86" s="72" t="s">
        <v>7</v>
      </c>
      <c r="B86" s="72" t="s">
        <v>8</v>
      </c>
      <c r="C86" s="72" t="s">
        <v>11</v>
      </c>
      <c r="D86" s="4" t="s">
        <v>252</v>
      </c>
      <c r="E86" s="5" t="s">
        <v>253</v>
      </c>
      <c r="F86" s="79"/>
      <c r="G86" s="80"/>
      <c r="H86" s="80">
        <v>4000000</v>
      </c>
      <c r="I86" s="27"/>
      <c r="J86" s="26"/>
      <c r="K86" s="26"/>
      <c r="L86" s="121"/>
      <c r="M86" s="26"/>
      <c r="N86" s="26"/>
    </row>
    <row r="87" spans="1:14" s="1" customFormat="1" ht="15.8" customHeight="1" x14ac:dyDescent="0.3">
      <c r="A87" s="66" t="s">
        <v>7</v>
      </c>
      <c r="B87" s="66" t="s">
        <v>8</v>
      </c>
      <c r="C87" s="66" t="s">
        <v>11</v>
      </c>
      <c r="D87" s="67" t="s">
        <v>227</v>
      </c>
      <c r="E87" s="68" t="s">
        <v>228</v>
      </c>
      <c r="F87" s="69"/>
      <c r="G87" s="70">
        <f t="shared" si="2"/>
        <v>2.7348654379380777E-2</v>
      </c>
      <c r="H87" s="71">
        <v>1200000</v>
      </c>
      <c r="I87" s="27"/>
      <c r="J87" s="26"/>
      <c r="K87" s="26"/>
      <c r="L87" s="121"/>
      <c r="M87" s="121"/>
      <c r="N87" s="121"/>
    </row>
    <row r="88" spans="1:14" s="9" customFormat="1" ht="15.8" customHeight="1" x14ac:dyDescent="0.3">
      <c r="A88" s="72" t="s">
        <v>7</v>
      </c>
      <c r="B88" s="72" t="s">
        <v>8</v>
      </c>
      <c r="C88" s="72" t="s">
        <v>11</v>
      </c>
      <c r="D88" s="82" t="s">
        <v>229</v>
      </c>
      <c r="E88" s="23" t="s">
        <v>230</v>
      </c>
      <c r="F88" s="5"/>
      <c r="G88" s="79">
        <f t="shared" si="2"/>
        <v>2.7348654379380777E-2</v>
      </c>
      <c r="H88" s="80">
        <v>1200000</v>
      </c>
      <c r="I88" s="27"/>
      <c r="J88" s="27"/>
      <c r="K88" s="39"/>
      <c r="L88" s="121"/>
      <c r="M88" s="121"/>
      <c r="N88" s="121"/>
    </row>
    <row r="89" spans="1:14" s="1" customFormat="1" ht="14.95" customHeight="1" x14ac:dyDescent="0.3">
      <c r="A89" s="62" t="s">
        <v>7</v>
      </c>
      <c r="B89" s="62" t="s">
        <v>8</v>
      </c>
      <c r="C89" s="62" t="s">
        <v>11</v>
      </c>
      <c r="D89" s="84">
        <v>6</v>
      </c>
      <c r="E89" s="64" t="s">
        <v>140</v>
      </c>
      <c r="F89" s="11"/>
      <c r="G89" s="13">
        <f t="shared" si="2"/>
        <v>2.8532645771194659E-2</v>
      </c>
      <c r="H89" s="65">
        <v>1251950.99</v>
      </c>
      <c r="I89" s="27"/>
      <c r="J89" s="27"/>
      <c r="K89" s="26"/>
      <c r="L89" s="121"/>
      <c r="M89" s="121"/>
      <c r="N89" s="121"/>
    </row>
    <row r="90" spans="1:14" s="9" customFormat="1" ht="15.8" customHeight="1" x14ac:dyDescent="0.3">
      <c r="A90" s="66" t="s">
        <v>7</v>
      </c>
      <c r="B90" s="66" t="s">
        <v>8</v>
      </c>
      <c r="C90" s="66" t="s">
        <v>11</v>
      </c>
      <c r="D90" s="67" t="s">
        <v>152</v>
      </c>
      <c r="E90" s="68" t="s">
        <v>153</v>
      </c>
      <c r="F90" s="69"/>
      <c r="G90" s="70">
        <f t="shared" si="2"/>
        <v>2.8532645771194659E-2</v>
      </c>
      <c r="H90" s="71">
        <v>1251950.99</v>
      </c>
      <c r="I90" s="27"/>
      <c r="J90" s="26"/>
      <c r="K90" s="39"/>
      <c r="L90" s="121"/>
      <c r="M90" s="121"/>
      <c r="N90" s="121"/>
    </row>
    <row r="91" spans="1:14" s="9" customFormat="1" x14ac:dyDescent="0.3">
      <c r="A91" s="72" t="s">
        <v>7</v>
      </c>
      <c r="B91" s="72" t="s">
        <v>8</v>
      </c>
      <c r="C91" s="72" t="s">
        <v>11</v>
      </c>
      <c r="D91" s="82" t="s">
        <v>255</v>
      </c>
      <c r="E91" s="23" t="s">
        <v>254</v>
      </c>
      <c r="F91" s="5"/>
      <c r="G91" s="79">
        <f t="shared" ref="G91" si="3">+H91/$H$6*100</f>
        <v>7.2818048549087605E-4</v>
      </c>
      <c r="H91" s="80">
        <v>31950.989999999998</v>
      </c>
      <c r="I91" s="27"/>
      <c r="J91" s="26"/>
      <c r="K91" s="39"/>
      <c r="L91" s="121"/>
      <c r="M91" s="121"/>
      <c r="N91" s="121"/>
    </row>
    <row r="92" spans="1:14" s="9" customFormat="1" x14ac:dyDescent="0.3">
      <c r="A92" s="72" t="s">
        <v>7</v>
      </c>
      <c r="B92" s="72" t="s">
        <v>8</v>
      </c>
      <c r="C92" s="72" t="s">
        <v>11</v>
      </c>
      <c r="D92" s="73" t="s">
        <v>154</v>
      </c>
      <c r="E92" s="4" t="s">
        <v>156</v>
      </c>
      <c r="F92" s="5"/>
      <c r="G92" s="79">
        <f t="shared" si="2"/>
        <v>2.7804465285703787E-2</v>
      </c>
      <c r="H92" s="80">
        <v>1220000</v>
      </c>
      <c r="I92" s="27"/>
      <c r="J92" s="26"/>
      <c r="K92" s="39"/>
      <c r="L92" s="121"/>
      <c r="M92" s="121"/>
      <c r="N92" s="121"/>
    </row>
    <row r="93" spans="1:14" s="9" customFormat="1" ht="32.299999999999997" customHeight="1" x14ac:dyDescent="0.3">
      <c r="A93" s="62" t="s">
        <v>7</v>
      </c>
      <c r="B93" s="62" t="s">
        <v>8</v>
      </c>
      <c r="C93" s="62" t="s">
        <v>11</v>
      </c>
      <c r="D93" s="63" t="s">
        <v>186</v>
      </c>
      <c r="E93" s="64" t="s">
        <v>142</v>
      </c>
      <c r="F93" s="11"/>
      <c r="G93" s="13">
        <f t="shared" si="2"/>
        <v>0.16510236379112336</v>
      </c>
      <c r="H93" s="65">
        <v>7244335.8200000003</v>
      </c>
      <c r="I93" s="27"/>
      <c r="J93" s="26"/>
      <c r="K93" s="39"/>
      <c r="L93" s="121"/>
      <c r="M93" s="121"/>
      <c r="N93" s="121"/>
    </row>
    <row r="94" spans="1:14" s="9" customFormat="1" ht="15.8" customHeight="1" x14ac:dyDescent="0.3">
      <c r="A94" s="66" t="s">
        <v>7</v>
      </c>
      <c r="B94" s="66" t="s">
        <v>8</v>
      </c>
      <c r="C94" s="66" t="s">
        <v>11</v>
      </c>
      <c r="D94" s="67" t="s">
        <v>187</v>
      </c>
      <c r="E94" s="68" t="s">
        <v>188</v>
      </c>
      <c r="F94" s="69"/>
      <c r="G94" s="70">
        <f t="shared" si="2"/>
        <v>0.16510236379112336</v>
      </c>
      <c r="H94" s="71">
        <v>7244335.8200000003</v>
      </c>
      <c r="I94" s="27"/>
      <c r="J94" s="26"/>
      <c r="K94" s="26"/>
      <c r="L94" s="121"/>
      <c r="M94" s="121"/>
      <c r="N94" s="121"/>
    </row>
    <row r="95" spans="1:14" s="9" customFormat="1" ht="28.25" x14ac:dyDescent="0.3">
      <c r="A95" s="72" t="s">
        <v>7</v>
      </c>
      <c r="B95" s="72" t="s">
        <v>8</v>
      </c>
      <c r="C95" s="72" t="s">
        <v>11</v>
      </c>
      <c r="D95" s="73" t="s">
        <v>190</v>
      </c>
      <c r="E95" s="4" t="s">
        <v>191</v>
      </c>
      <c r="F95" s="69"/>
      <c r="G95" s="79">
        <f t="shared" si="2"/>
        <v>0.16510236379112336</v>
      </c>
      <c r="H95" s="80">
        <v>7244335.8200000003</v>
      </c>
      <c r="I95" s="27"/>
      <c r="J95" s="26"/>
      <c r="K95" s="26"/>
      <c r="L95" s="121"/>
      <c r="M95" s="121"/>
      <c r="N95" s="121"/>
    </row>
    <row r="96" spans="1:14" s="9" customFormat="1" x14ac:dyDescent="0.3">
      <c r="A96" s="56" t="s">
        <v>7</v>
      </c>
      <c r="B96" s="56" t="s">
        <v>8</v>
      </c>
      <c r="C96" s="56" t="s">
        <v>8</v>
      </c>
      <c r="D96" s="57"/>
      <c r="E96" s="58" t="s">
        <v>247</v>
      </c>
      <c r="F96" s="59"/>
      <c r="G96" s="60">
        <f t="shared" ref="G96:G113" si="4">+H96/$H$6*100</f>
        <v>5.0256279968645909</v>
      </c>
      <c r="H96" s="61">
        <v>220513723</v>
      </c>
      <c r="I96" s="27"/>
      <c r="J96" s="27"/>
      <c r="K96" s="27"/>
      <c r="L96" s="121"/>
      <c r="M96" s="121"/>
      <c r="N96" s="121"/>
    </row>
    <row r="97" spans="1:14" s="9" customFormat="1" ht="15.8" customHeight="1" x14ac:dyDescent="0.3">
      <c r="A97" s="62" t="s">
        <v>7</v>
      </c>
      <c r="B97" s="62" t="s">
        <v>8</v>
      </c>
      <c r="C97" s="62" t="s">
        <v>8</v>
      </c>
      <c r="D97" s="63">
        <v>1</v>
      </c>
      <c r="E97" s="64" t="s">
        <v>48</v>
      </c>
      <c r="F97" s="11"/>
      <c r="G97" s="13">
        <f t="shared" si="4"/>
        <v>2.5656840284997169</v>
      </c>
      <c r="H97" s="65">
        <v>112576684.45</v>
      </c>
      <c r="I97" s="27"/>
      <c r="J97" s="27"/>
      <c r="K97" s="27"/>
      <c r="L97" s="121"/>
      <c r="M97" s="121"/>
      <c r="N97" s="121"/>
    </row>
    <row r="98" spans="1:14" s="1" customFormat="1" x14ac:dyDescent="0.3">
      <c r="A98" s="66" t="s">
        <v>7</v>
      </c>
      <c r="B98" s="66" t="s">
        <v>8</v>
      </c>
      <c r="C98" s="66" t="s">
        <v>8</v>
      </c>
      <c r="D98" s="67" t="s">
        <v>193</v>
      </c>
      <c r="E98" s="68" t="s">
        <v>194</v>
      </c>
      <c r="F98" s="69"/>
      <c r="G98" s="70">
        <f t="shared" si="4"/>
        <v>0.90763701023387433</v>
      </c>
      <c r="H98" s="71">
        <v>39825155.460000001</v>
      </c>
      <c r="I98" s="27"/>
      <c r="J98" s="124"/>
      <c r="K98" s="125"/>
      <c r="L98" s="121"/>
      <c r="M98" s="121"/>
      <c r="N98" s="121"/>
    </row>
    <row r="99" spans="1:14" s="9" customFormat="1" x14ac:dyDescent="0.3">
      <c r="A99" s="72" t="s">
        <v>7</v>
      </c>
      <c r="B99" s="72" t="s">
        <v>8</v>
      </c>
      <c r="C99" s="72" t="s">
        <v>8</v>
      </c>
      <c r="D99" s="73" t="s">
        <v>195</v>
      </c>
      <c r="E99" s="4" t="s">
        <v>196</v>
      </c>
      <c r="F99" s="5"/>
      <c r="G99" s="79">
        <f t="shared" si="4"/>
        <v>0.90763701023387433</v>
      </c>
      <c r="H99" s="80">
        <v>39825155.460000001</v>
      </c>
      <c r="I99" s="27"/>
      <c r="J99" s="26"/>
      <c r="K99" s="27"/>
      <c r="L99" s="121"/>
      <c r="M99" s="121"/>
      <c r="N99" s="121"/>
    </row>
    <row r="100" spans="1:14" ht="26.05" x14ac:dyDescent="0.3">
      <c r="A100" s="66" t="s">
        <v>7</v>
      </c>
      <c r="B100" s="66" t="s">
        <v>8</v>
      </c>
      <c r="C100" s="66" t="s">
        <v>8</v>
      </c>
      <c r="D100" s="67" t="s">
        <v>74</v>
      </c>
      <c r="E100" s="68" t="s">
        <v>75</v>
      </c>
      <c r="F100" s="69"/>
      <c r="G100" s="70">
        <f t="shared" si="4"/>
        <v>0.55893730341896319</v>
      </c>
      <c r="H100" s="71">
        <v>24524964</v>
      </c>
      <c r="I100" s="27"/>
      <c r="J100" s="26"/>
      <c r="K100" s="27"/>
      <c r="L100" s="29"/>
      <c r="M100" s="29"/>
      <c r="N100" s="29"/>
    </row>
    <row r="101" spans="1:14" x14ac:dyDescent="0.3">
      <c r="A101" s="72" t="s">
        <v>7</v>
      </c>
      <c r="B101" s="72" t="s">
        <v>8</v>
      </c>
      <c r="C101" s="72" t="s">
        <v>8</v>
      </c>
      <c r="D101" s="73" t="s">
        <v>76</v>
      </c>
      <c r="E101" s="4" t="s">
        <v>77</v>
      </c>
      <c r="F101" s="5"/>
      <c r="G101" s="79">
        <f t="shared" si="4"/>
        <v>0.55893730341896319</v>
      </c>
      <c r="H101" s="80">
        <v>24524964</v>
      </c>
      <c r="I101" s="27"/>
      <c r="J101" s="126"/>
      <c r="K101" s="27"/>
      <c r="L101" s="29"/>
      <c r="M101" s="29"/>
      <c r="N101" s="29"/>
    </row>
    <row r="102" spans="1:14" x14ac:dyDescent="0.3">
      <c r="A102" s="66" t="s">
        <v>7</v>
      </c>
      <c r="B102" s="66" t="s">
        <v>8</v>
      </c>
      <c r="C102" s="66" t="s">
        <v>8</v>
      </c>
      <c r="D102" s="67" t="s">
        <v>82</v>
      </c>
      <c r="E102" s="68" t="s">
        <v>83</v>
      </c>
      <c r="F102" s="69"/>
      <c r="G102" s="70">
        <f t="shared" si="4"/>
        <v>1.0432728788223102</v>
      </c>
      <c r="H102" s="71">
        <v>45776564.990000002</v>
      </c>
      <c r="I102" s="27"/>
      <c r="J102" s="126"/>
      <c r="K102" s="26"/>
      <c r="L102" s="29"/>
      <c r="M102" s="29"/>
      <c r="N102" s="29"/>
    </row>
    <row r="103" spans="1:14" ht="30.75" customHeight="1" x14ac:dyDescent="0.3">
      <c r="A103" s="72" t="s">
        <v>7</v>
      </c>
      <c r="B103" s="72" t="s">
        <v>8</v>
      </c>
      <c r="C103" s="72" t="s">
        <v>8</v>
      </c>
      <c r="D103" s="73" t="s">
        <v>84</v>
      </c>
      <c r="E103" s="78" t="s">
        <v>85</v>
      </c>
      <c r="F103" s="5"/>
      <c r="G103" s="79">
        <f t="shared" si="4"/>
        <v>0.42838396642047116</v>
      </c>
      <c r="H103" s="80">
        <v>18796565</v>
      </c>
      <c r="I103" s="27"/>
      <c r="J103" s="126"/>
      <c r="K103" s="26"/>
      <c r="L103" s="121"/>
      <c r="M103" s="121"/>
      <c r="N103" s="121"/>
    </row>
    <row r="104" spans="1:14" s="9" customFormat="1" ht="28.25" x14ac:dyDescent="0.3">
      <c r="A104" s="72" t="s">
        <v>7</v>
      </c>
      <c r="B104" s="72" t="s">
        <v>8</v>
      </c>
      <c r="C104" s="72" t="s">
        <v>8</v>
      </c>
      <c r="D104" s="73" t="s">
        <v>86</v>
      </c>
      <c r="E104" s="4" t="s">
        <v>87</v>
      </c>
      <c r="F104" s="5"/>
      <c r="G104" s="79">
        <f t="shared" si="4"/>
        <v>0.61488891240183896</v>
      </c>
      <c r="H104" s="80">
        <v>26979999.990000002</v>
      </c>
      <c r="I104" s="27"/>
      <c r="J104" s="26"/>
      <c r="K104" s="26"/>
      <c r="L104" s="121"/>
      <c r="M104" s="121"/>
      <c r="N104" s="121"/>
    </row>
    <row r="105" spans="1:14" s="9" customFormat="1" ht="15.8" customHeight="1" x14ac:dyDescent="0.3">
      <c r="A105" s="66" t="s">
        <v>7</v>
      </c>
      <c r="B105" s="66" t="s">
        <v>8</v>
      </c>
      <c r="C105" s="66" t="s">
        <v>8</v>
      </c>
      <c r="D105" s="67" t="s">
        <v>151</v>
      </c>
      <c r="E105" s="68" t="s">
        <v>155</v>
      </c>
      <c r="F105" s="69"/>
      <c r="G105" s="70">
        <f t="shared" si="4"/>
        <v>2.1651018050343113E-2</v>
      </c>
      <c r="H105" s="71">
        <v>950000</v>
      </c>
      <c r="I105" s="27"/>
      <c r="J105" s="26"/>
      <c r="K105" s="26"/>
      <c r="L105" s="121"/>
      <c r="M105" s="121"/>
      <c r="N105" s="121"/>
    </row>
    <row r="106" spans="1:14" s="9" customFormat="1" ht="14.95" customHeight="1" x14ac:dyDescent="0.3">
      <c r="A106" s="72" t="s">
        <v>7</v>
      </c>
      <c r="B106" s="72" t="s">
        <v>8</v>
      </c>
      <c r="C106" s="72" t="s">
        <v>8</v>
      </c>
      <c r="D106" s="73" t="s">
        <v>88</v>
      </c>
      <c r="E106" s="4" t="s">
        <v>89</v>
      </c>
      <c r="F106" s="5"/>
      <c r="G106" s="79">
        <f t="shared" si="4"/>
        <v>2.1651018050343113E-2</v>
      </c>
      <c r="H106" s="80">
        <v>950000</v>
      </c>
      <c r="I106" s="27"/>
      <c r="J106" s="26"/>
      <c r="K106" s="26"/>
      <c r="L106" s="121"/>
      <c r="M106" s="121"/>
      <c r="N106" s="121"/>
    </row>
    <row r="107" spans="1:14" s="9" customFormat="1" ht="15.8" customHeight="1" x14ac:dyDescent="0.3">
      <c r="A107" s="66" t="s">
        <v>7</v>
      </c>
      <c r="B107" s="66" t="s">
        <v>8</v>
      </c>
      <c r="C107" s="66" t="s">
        <v>8</v>
      </c>
      <c r="D107" s="67" t="s">
        <v>90</v>
      </c>
      <c r="E107" s="68" t="s">
        <v>91</v>
      </c>
      <c r="F107" s="69"/>
      <c r="G107" s="70">
        <f t="shared" si="4"/>
        <v>3.4185817974225964E-2</v>
      </c>
      <c r="H107" s="71">
        <v>1500000</v>
      </c>
      <c r="I107" s="27"/>
      <c r="J107" s="26"/>
      <c r="K107" s="26"/>
      <c r="L107" s="121"/>
      <c r="M107" s="121"/>
      <c r="N107" s="121"/>
    </row>
    <row r="108" spans="1:14" s="9" customFormat="1" ht="15.8" customHeight="1" x14ac:dyDescent="0.3">
      <c r="A108" s="72" t="s">
        <v>7</v>
      </c>
      <c r="B108" s="72" t="s">
        <v>8</v>
      </c>
      <c r="C108" s="72" t="s">
        <v>8</v>
      </c>
      <c r="D108" s="73" t="s">
        <v>92</v>
      </c>
      <c r="E108" s="4" t="s">
        <v>93</v>
      </c>
      <c r="F108" s="5"/>
      <c r="G108" s="79">
        <f t="shared" si="4"/>
        <v>3.4185817974225964E-2</v>
      </c>
      <c r="H108" s="80">
        <v>1500000</v>
      </c>
      <c r="I108" s="27"/>
      <c r="J108" s="26"/>
      <c r="K108" s="26"/>
      <c r="L108" s="121"/>
      <c r="M108" s="121"/>
      <c r="N108" s="121"/>
    </row>
    <row r="109" spans="1:14" s="9" customFormat="1" ht="14.95" customHeight="1" x14ac:dyDescent="0.3">
      <c r="A109" s="62" t="s">
        <v>7</v>
      </c>
      <c r="B109" s="62" t="s">
        <v>8</v>
      </c>
      <c r="C109" s="62" t="s">
        <v>8</v>
      </c>
      <c r="D109" s="63">
        <v>2</v>
      </c>
      <c r="E109" s="64" t="s">
        <v>94</v>
      </c>
      <c r="F109" s="11"/>
      <c r="G109" s="13">
        <f t="shared" si="4"/>
        <v>2.4599439683648741</v>
      </c>
      <c r="H109" s="65">
        <v>107937038.55</v>
      </c>
      <c r="I109" s="27"/>
      <c r="J109" s="26"/>
      <c r="K109" s="26"/>
      <c r="L109" s="121"/>
      <c r="M109" s="121"/>
      <c r="N109" s="121"/>
    </row>
    <row r="110" spans="1:14" s="9" customFormat="1" ht="15.8" customHeight="1" x14ac:dyDescent="0.3">
      <c r="A110" s="66" t="s">
        <v>7</v>
      </c>
      <c r="B110" s="66" t="s">
        <v>8</v>
      </c>
      <c r="C110" s="66" t="s">
        <v>8</v>
      </c>
      <c r="D110" s="67" t="s">
        <v>95</v>
      </c>
      <c r="E110" s="68" t="s">
        <v>96</v>
      </c>
      <c r="F110" s="69"/>
      <c r="G110" s="70">
        <f t="shared" si="4"/>
        <v>0.50565470750495622</v>
      </c>
      <c r="H110" s="71">
        <v>22187038.550000001</v>
      </c>
      <c r="I110" s="27"/>
      <c r="J110" s="26"/>
      <c r="K110" s="26"/>
      <c r="L110" s="121"/>
      <c r="M110" s="121"/>
      <c r="N110" s="121"/>
    </row>
    <row r="111" spans="1:14" s="9" customFormat="1" x14ac:dyDescent="0.3">
      <c r="A111" s="72" t="s">
        <v>7</v>
      </c>
      <c r="B111" s="72" t="s">
        <v>8</v>
      </c>
      <c r="C111" s="72" t="s">
        <v>8</v>
      </c>
      <c r="D111" s="73" t="s">
        <v>97</v>
      </c>
      <c r="E111" s="4" t="s">
        <v>98</v>
      </c>
      <c r="F111" s="5"/>
      <c r="G111" s="79">
        <f t="shared" si="4"/>
        <v>0.50565470750495622</v>
      </c>
      <c r="H111" s="80">
        <v>22187038.550000001</v>
      </c>
      <c r="I111" s="27"/>
      <c r="J111" s="26"/>
      <c r="K111" s="26"/>
      <c r="L111" s="121"/>
      <c r="M111" s="121"/>
      <c r="N111" s="121"/>
    </row>
    <row r="112" spans="1:14" s="9" customFormat="1" x14ac:dyDescent="0.3">
      <c r="A112" s="66" t="s">
        <v>7</v>
      </c>
      <c r="B112" s="66" t="s">
        <v>8</v>
      </c>
      <c r="C112" s="66" t="s">
        <v>8</v>
      </c>
      <c r="D112" s="67" t="s">
        <v>110</v>
      </c>
      <c r="E112" s="68" t="s">
        <v>111</v>
      </c>
      <c r="F112" s="69"/>
      <c r="G112" s="70">
        <f t="shared" si="4"/>
        <v>1.9371963518728048</v>
      </c>
      <c r="H112" s="71">
        <v>85000000</v>
      </c>
      <c r="I112" s="27"/>
      <c r="J112" s="27"/>
      <c r="K112" s="26"/>
      <c r="L112" s="121"/>
      <c r="M112" s="121"/>
      <c r="N112" s="121"/>
    </row>
    <row r="113" spans="1:14" s="9" customFormat="1" x14ac:dyDescent="0.3">
      <c r="A113" s="72" t="s">
        <v>7</v>
      </c>
      <c r="B113" s="72" t="s">
        <v>8</v>
      </c>
      <c r="C113" s="72" t="s">
        <v>8</v>
      </c>
      <c r="D113" s="73" t="s">
        <v>114</v>
      </c>
      <c r="E113" s="4" t="s">
        <v>115</v>
      </c>
      <c r="F113" s="5"/>
      <c r="G113" s="79">
        <f t="shared" si="4"/>
        <v>1.9371963518728048</v>
      </c>
      <c r="H113" s="80">
        <v>85000000</v>
      </c>
      <c r="I113" s="27"/>
      <c r="J113" s="27"/>
      <c r="K113" s="26"/>
      <c r="L113" s="121"/>
      <c r="M113" s="121"/>
      <c r="N113" s="121"/>
    </row>
    <row r="114" spans="1:14" ht="27" customHeight="1" x14ac:dyDescent="0.3">
      <c r="A114" s="72"/>
      <c r="B114" s="66" t="s">
        <v>8</v>
      </c>
      <c r="C114" s="66" t="s">
        <v>8</v>
      </c>
      <c r="D114" s="67" t="s">
        <v>116</v>
      </c>
      <c r="E114" s="68" t="s">
        <v>117</v>
      </c>
      <c r="F114" s="69"/>
      <c r="G114" s="70"/>
      <c r="H114" s="71">
        <v>750000</v>
      </c>
      <c r="I114" s="27"/>
      <c r="J114" s="27"/>
      <c r="K114" s="26"/>
      <c r="L114" s="121"/>
      <c r="M114" s="121"/>
      <c r="N114" s="121"/>
    </row>
    <row r="115" spans="1:14" ht="15.8" customHeight="1" x14ac:dyDescent="0.3">
      <c r="A115" s="72"/>
      <c r="B115" s="72" t="s">
        <v>8</v>
      </c>
      <c r="C115" s="72" t="s">
        <v>8</v>
      </c>
      <c r="D115" s="73" t="s">
        <v>124</v>
      </c>
      <c r="E115" s="4" t="s">
        <v>125</v>
      </c>
      <c r="F115" s="5"/>
      <c r="G115" s="79"/>
      <c r="H115" s="80">
        <v>750000</v>
      </c>
      <c r="I115" s="27"/>
      <c r="J115" s="27"/>
      <c r="K115" s="27"/>
      <c r="L115" s="121"/>
      <c r="M115" s="121"/>
      <c r="N115" s="121"/>
    </row>
    <row r="116" spans="1:14" s="9" customFormat="1" ht="15.8" customHeight="1" x14ac:dyDescent="0.3">
      <c r="A116" s="56" t="s">
        <v>7</v>
      </c>
      <c r="B116" s="56" t="s">
        <v>8</v>
      </c>
      <c r="C116" s="85">
        <v>3</v>
      </c>
      <c r="D116" s="57"/>
      <c r="E116" s="58" t="s">
        <v>145</v>
      </c>
      <c r="F116" s="59"/>
      <c r="G116" s="60">
        <f t="shared" ref="G116:G141" si="5">+H116/$H$6*100</f>
        <v>0.34527676153968229</v>
      </c>
      <c r="H116" s="61">
        <v>15150000</v>
      </c>
      <c r="I116" s="27"/>
      <c r="J116" s="127"/>
      <c r="K116" s="26"/>
      <c r="L116" s="121"/>
      <c r="M116" s="121"/>
      <c r="N116" s="121"/>
    </row>
    <row r="117" spans="1:14" s="9" customFormat="1" ht="14.95" customHeight="1" x14ac:dyDescent="0.3">
      <c r="A117" s="62" t="s">
        <v>7</v>
      </c>
      <c r="B117" s="62" t="s">
        <v>8</v>
      </c>
      <c r="C117" s="86">
        <v>3</v>
      </c>
      <c r="D117" s="63">
        <v>2</v>
      </c>
      <c r="E117" s="64" t="s">
        <v>94</v>
      </c>
      <c r="F117" s="11"/>
      <c r="G117" s="13">
        <f t="shared" si="5"/>
        <v>0.34527676153968229</v>
      </c>
      <c r="H117" s="65">
        <v>15150000</v>
      </c>
      <c r="I117" s="27"/>
      <c r="J117" s="26"/>
      <c r="K117" s="26"/>
      <c r="L117" s="121"/>
      <c r="M117" s="121"/>
      <c r="N117" s="121"/>
    </row>
    <row r="118" spans="1:14" x14ac:dyDescent="0.3">
      <c r="A118" s="66" t="s">
        <v>7</v>
      </c>
      <c r="B118" s="66" t="s">
        <v>8</v>
      </c>
      <c r="C118" s="87">
        <v>3</v>
      </c>
      <c r="D118" s="67" t="s">
        <v>95</v>
      </c>
      <c r="E118" s="68" t="s">
        <v>96</v>
      </c>
      <c r="F118" s="69"/>
      <c r="G118" s="70">
        <f t="shared" si="5"/>
        <v>0.11395272658075323</v>
      </c>
      <c r="H118" s="71">
        <v>5000000</v>
      </c>
      <c r="I118" s="27"/>
      <c r="J118" s="26"/>
      <c r="K118" s="26"/>
      <c r="L118" s="121"/>
      <c r="M118" s="121"/>
      <c r="N118" s="121"/>
    </row>
    <row r="119" spans="1:14" s="9" customFormat="1" x14ac:dyDescent="0.3">
      <c r="A119" s="72" t="s">
        <v>7</v>
      </c>
      <c r="B119" s="72" t="s">
        <v>8</v>
      </c>
      <c r="C119" s="88">
        <v>3</v>
      </c>
      <c r="D119" s="73" t="s">
        <v>97</v>
      </c>
      <c r="E119" s="4" t="s">
        <v>98</v>
      </c>
      <c r="F119" s="5"/>
      <c r="G119" s="79">
        <f t="shared" si="5"/>
        <v>0.11395272658075323</v>
      </c>
      <c r="H119" s="80">
        <v>5000000</v>
      </c>
      <c r="I119" s="27"/>
      <c r="J119" s="30"/>
      <c r="K119" s="26"/>
      <c r="L119" s="121"/>
      <c r="M119" s="121"/>
      <c r="N119" s="121"/>
    </row>
    <row r="120" spans="1:14" ht="14.95" customHeight="1" x14ac:dyDescent="0.3">
      <c r="A120" s="66" t="s">
        <v>7</v>
      </c>
      <c r="B120" s="66" t="s">
        <v>8</v>
      </c>
      <c r="C120" s="87">
        <f>C119</f>
        <v>3</v>
      </c>
      <c r="D120" s="67" t="s">
        <v>103</v>
      </c>
      <c r="E120" s="68" t="s">
        <v>104</v>
      </c>
      <c r="F120" s="5"/>
      <c r="G120" s="70">
        <f t="shared" si="5"/>
        <v>0.23132403495892906</v>
      </c>
      <c r="H120" s="71">
        <v>10150000</v>
      </c>
      <c r="I120" s="27"/>
      <c r="J120" s="26"/>
      <c r="K120" s="26"/>
      <c r="L120" s="121"/>
      <c r="M120" s="121"/>
      <c r="N120" s="121"/>
    </row>
    <row r="121" spans="1:14" x14ac:dyDescent="0.3">
      <c r="A121" s="72" t="s">
        <v>7</v>
      </c>
      <c r="B121" s="72" t="s">
        <v>8</v>
      </c>
      <c r="C121" s="72" t="s">
        <v>11</v>
      </c>
      <c r="D121" s="73" t="s">
        <v>105</v>
      </c>
      <c r="E121" s="4" t="s">
        <v>266</v>
      </c>
      <c r="F121" s="5"/>
      <c r="G121" s="79">
        <f t="shared" si="5"/>
        <v>9.4580763062025175E-2</v>
      </c>
      <c r="H121" s="80">
        <v>4150000</v>
      </c>
      <c r="I121" s="27"/>
      <c r="J121" s="27"/>
      <c r="K121" s="26"/>
      <c r="L121" s="121"/>
      <c r="M121" s="121"/>
      <c r="N121" s="121"/>
    </row>
    <row r="122" spans="1:14" ht="15.8" customHeight="1" x14ac:dyDescent="0.3">
      <c r="A122" s="72" t="s">
        <v>7</v>
      </c>
      <c r="B122" s="72" t="s">
        <v>8</v>
      </c>
      <c r="C122" s="88">
        <f>C120</f>
        <v>3</v>
      </c>
      <c r="D122" s="73" t="s">
        <v>166</v>
      </c>
      <c r="E122" s="4" t="s">
        <v>150</v>
      </c>
      <c r="F122" s="5"/>
      <c r="G122" s="79">
        <f t="shared" si="5"/>
        <v>0.13674327189690386</v>
      </c>
      <c r="H122" s="80">
        <v>6000000</v>
      </c>
      <c r="I122" s="27"/>
      <c r="J122" s="26"/>
      <c r="K122" s="26"/>
      <c r="L122" s="121"/>
      <c r="M122" s="121"/>
      <c r="N122" s="121"/>
    </row>
    <row r="123" spans="1:14" ht="41.95" customHeight="1" x14ac:dyDescent="0.3">
      <c r="A123" s="66" t="s">
        <v>7</v>
      </c>
      <c r="B123" s="66" t="s">
        <v>8</v>
      </c>
      <c r="C123" s="89">
        <f>C116+1</f>
        <v>4</v>
      </c>
      <c r="D123" s="90"/>
      <c r="E123" s="91" t="s">
        <v>198</v>
      </c>
      <c r="F123" s="92"/>
      <c r="G123" s="93">
        <f t="shared" si="5"/>
        <v>5.309979688052521</v>
      </c>
      <c r="H123" s="94">
        <v>232990462.24618304</v>
      </c>
      <c r="I123" s="27"/>
      <c r="J123" s="26"/>
      <c r="K123" s="26"/>
      <c r="L123" s="121"/>
      <c r="M123" s="121"/>
      <c r="N123" s="121"/>
    </row>
    <row r="124" spans="1:14" ht="14.95" customHeight="1" x14ac:dyDescent="0.3">
      <c r="A124" s="72" t="s">
        <v>7</v>
      </c>
      <c r="B124" s="72" t="s">
        <v>8</v>
      </c>
      <c r="C124" s="86">
        <f>C123</f>
        <v>4</v>
      </c>
      <c r="D124" s="63">
        <v>2</v>
      </c>
      <c r="E124" s="64" t="s">
        <v>94</v>
      </c>
      <c r="F124" s="11"/>
      <c r="G124" s="13">
        <f t="shared" si="5"/>
        <v>5.309979688052521</v>
      </c>
      <c r="H124" s="65">
        <v>232990462.24618304</v>
      </c>
      <c r="I124" s="27"/>
      <c r="J124" s="27"/>
      <c r="K124" s="27"/>
      <c r="L124" s="121"/>
      <c r="M124" s="121"/>
      <c r="N124" s="121"/>
    </row>
    <row r="125" spans="1:14" x14ac:dyDescent="0.3">
      <c r="A125" s="66" t="s">
        <v>7</v>
      </c>
      <c r="B125" s="66" t="s">
        <v>8</v>
      </c>
      <c r="C125" s="87">
        <f>C124</f>
        <v>4</v>
      </c>
      <c r="D125" s="67" t="s">
        <v>95</v>
      </c>
      <c r="E125" s="68" t="s">
        <v>96</v>
      </c>
      <c r="F125" s="69"/>
      <c r="G125" s="70">
        <f t="shared" si="5"/>
        <v>1.5948824649065614</v>
      </c>
      <c r="H125" s="71">
        <v>69980004.549357548</v>
      </c>
      <c r="I125" s="27"/>
      <c r="J125" s="26"/>
      <c r="K125" s="27"/>
      <c r="L125" s="121"/>
      <c r="M125" s="121"/>
      <c r="N125" s="121"/>
    </row>
    <row r="126" spans="1:14" ht="14.95" customHeight="1" x14ac:dyDescent="0.3">
      <c r="A126" s="72" t="s">
        <v>7</v>
      </c>
      <c r="B126" s="72" t="s">
        <v>8</v>
      </c>
      <c r="C126" s="88">
        <f>C125</f>
        <v>4</v>
      </c>
      <c r="D126" s="73" t="s">
        <v>97</v>
      </c>
      <c r="E126" s="4" t="s">
        <v>98</v>
      </c>
      <c r="F126" s="5"/>
      <c r="G126" s="79">
        <f t="shared" si="5"/>
        <v>1.5948824649065614</v>
      </c>
      <c r="H126" s="80">
        <v>69980004.549357548</v>
      </c>
      <c r="I126" s="27"/>
      <c r="J126" s="27"/>
      <c r="K126" s="27"/>
      <c r="L126" s="121"/>
      <c r="M126" s="121"/>
      <c r="N126" s="121"/>
    </row>
    <row r="127" spans="1:14" ht="26.35" customHeight="1" x14ac:dyDescent="0.3">
      <c r="A127" s="66" t="s">
        <v>7</v>
      </c>
      <c r="B127" s="66" t="s">
        <v>8</v>
      </c>
      <c r="C127" s="87">
        <f>C126</f>
        <v>4</v>
      </c>
      <c r="D127" s="67" t="s">
        <v>103</v>
      </c>
      <c r="E127" s="68" t="s">
        <v>104</v>
      </c>
      <c r="F127" s="5"/>
      <c r="G127" s="70">
        <f t="shared" si="5"/>
        <v>3.7150972231459591</v>
      </c>
      <c r="H127" s="71">
        <v>163010457.6968255</v>
      </c>
      <c r="I127" s="27"/>
      <c r="J127" s="27"/>
      <c r="K127" s="27"/>
      <c r="L127" s="121"/>
      <c r="M127" s="121"/>
      <c r="N127" s="121"/>
    </row>
    <row r="128" spans="1:14" ht="15.8" customHeight="1" x14ac:dyDescent="0.3">
      <c r="A128" s="72" t="s">
        <v>7</v>
      </c>
      <c r="B128" s="72" t="s">
        <v>8</v>
      </c>
      <c r="C128" s="88">
        <f>C127</f>
        <v>4</v>
      </c>
      <c r="D128" s="73" t="s">
        <v>166</v>
      </c>
      <c r="E128" s="4" t="s">
        <v>150</v>
      </c>
      <c r="F128" s="5"/>
      <c r="G128" s="79">
        <f t="shared" si="5"/>
        <v>3.7150972231459591</v>
      </c>
      <c r="H128" s="80">
        <v>163010457.6968255</v>
      </c>
      <c r="I128" s="27"/>
      <c r="J128" s="27"/>
      <c r="K128" s="27"/>
      <c r="L128" s="121"/>
      <c r="M128" s="121"/>
      <c r="N128" s="121"/>
    </row>
    <row r="129" spans="1:14" ht="15.8" customHeight="1" x14ac:dyDescent="0.3">
      <c r="A129" s="66" t="s">
        <v>7</v>
      </c>
      <c r="B129" s="66" t="s">
        <v>8</v>
      </c>
      <c r="C129" s="89">
        <f>C123+1</f>
        <v>5</v>
      </c>
      <c r="D129" s="90"/>
      <c r="E129" s="91" t="s">
        <v>199</v>
      </c>
      <c r="F129" s="92"/>
      <c r="G129" s="93">
        <f t="shared" si="5"/>
        <v>2.5612648403449882</v>
      </c>
      <c r="H129" s="94">
        <v>112382780</v>
      </c>
      <c r="I129" s="27"/>
      <c r="J129" s="26"/>
      <c r="K129" s="26"/>
      <c r="L129" s="121"/>
      <c r="M129" s="121"/>
      <c r="N129" s="121"/>
    </row>
    <row r="130" spans="1:14" ht="14.95" customHeight="1" x14ac:dyDescent="0.3">
      <c r="A130" s="72" t="s">
        <v>7</v>
      </c>
      <c r="B130" s="72" t="s">
        <v>8</v>
      </c>
      <c r="C130" s="86">
        <f>C129</f>
        <v>5</v>
      </c>
      <c r="D130" s="63" t="s">
        <v>167</v>
      </c>
      <c r="E130" s="64" t="s">
        <v>130</v>
      </c>
      <c r="F130" s="11"/>
      <c r="G130" s="13">
        <f t="shared" si="5"/>
        <v>2.5612648403449882</v>
      </c>
      <c r="H130" s="65">
        <v>112382780</v>
      </c>
      <c r="I130" s="27"/>
      <c r="J130" s="26"/>
      <c r="K130" s="26"/>
      <c r="L130" s="121"/>
      <c r="M130" s="121"/>
      <c r="N130" s="121"/>
    </row>
    <row r="131" spans="1:14" ht="26.35" customHeight="1" x14ac:dyDescent="0.3">
      <c r="A131" s="66" t="s">
        <v>7</v>
      </c>
      <c r="B131" s="66" t="s">
        <v>8</v>
      </c>
      <c r="C131" s="87">
        <f>C130</f>
        <v>5</v>
      </c>
      <c r="D131" s="67" t="s">
        <v>168</v>
      </c>
      <c r="E131" s="68" t="s">
        <v>169</v>
      </c>
      <c r="F131" s="69"/>
      <c r="G131" s="70">
        <f t="shared" si="5"/>
        <v>2.5612648403449882</v>
      </c>
      <c r="H131" s="71">
        <v>112382780</v>
      </c>
      <c r="I131" s="27"/>
      <c r="J131" s="26"/>
      <c r="K131" s="26"/>
      <c r="L131" s="121"/>
      <c r="M131" s="121"/>
      <c r="N131" s="121"/>
    </row>
    <row r="132" spans="1:14" ht="15.8" customHeight="1" x14ac:dyDescent="0.3">
      <c r="A132" s="72" t="s">
        <v>7</v>
      </c>
      <c r="B132" s="72" t="s">
        <v>8</v>
      </c>
      <c r="C132" s="88">
        <f>C131</f>
        <v>5</v>
      </c>
      <c r="D132" s="73" t="s">
        <v>170</v>
      </c>
      <c r="E132" s="4" t="s">
        <v>171</v>
      </c>
      <c r="F132" s="5"/>
      <c r="G132" s="79">
        <f t="shared" si="5"/>
        <v>2.5612648403449882</v>
      </c>
      <c r="H132" s="80">
        <v>112382780</v>
      </c>
      <c r="I132" s="27"/>
      <c r="J132" s="26"/>
      <c r="K132" s="26"/>
      <c r="L132" s="121"/>
      <c r="M132" s="121"/>
      <c r="N132" s="121"/>
    </row>
    <row r="133" spans="1:14" ht="30.75" customHeight="1" x14ac:dyDescent="0.3">
      <c r="A133" s="66" t="s">
        <v>7</v>
      </c>
      <c r="B133" s="66" t="s">
        <v>8</v>
      </c>
      <c r="C133" s="95">
        <f>C129+1</f>
        <v>6</v>
      </c>
      <c r="D133" s="90"/>
      <c r="E133" s="91" t="s">
        <v>200</v>
      </c>
      <c r="F133" s="92"/>
      <c r="G133" s="93">
        <f t="shared" si="5"/>
        <v>3.096926154158576</v>
      </c>
      <c r="H133" s="94">
        <v>135886443.75103751</v>
      </c>
      <c r="I133" s="27"/>
      <c r="J133" s="26"/>
      <c r="K133" s="26"/>
      <c r="L133" s="121"/>
      <c r="M133" s="121"/>
      <c r="N133" s="121"/>
    </row>
    <row r="134" spans="1:14" ht="14.95" customHeight="1" x14ac:dyDescent="0.3">
      <c r="A134" s="72" t="s">
        <v>7</v>
      </c>
      <c r="B134" s="72" t="s">
        <v>8</v>
      </c>
      <c r="C134" s="96">
        <f>C133</f>
        <v>6</v>
      </c>
      <c r="D134" s="63" t="s">
        <v>167</v>
      </c>
      <c r="E134" s="64" t="s">
        <v>130</v>
      </c>
      <c r="F134" s="11"/>
      <c r="G134" s="13">
        <f t="shared" si="5"/>
        <v>3.096926154158576</v>
      </c>
      <c r="H134" s="65">
        <v>135886443.75103751</v>
      </c>
      <c r="I134" s="27"/>
      <c r="J134" s="26"/>
      <c r="K134" s="26"/>
      <c r="L134" s="121"/>
      <c r="M134" s="121"/>
      <c r="N134" s="121"/>
    </row>
    <row r="135" spans="1:14" x14ac:dyDescent="0.3">
      <c r="A135" s="66" t="s">
        <v>7</v>
      </c>
      <c r="B135" s="66" t="s">
        <v>8</v>
      </c>
      <c r="C135" s="40">
        <f>C134</f>
        <v>6</v>
      </c>
      <c r="D135" s="67" t="s">
        <v>168</v>
      </c>
      <c r="E135" s="68" t="s">
        <v>169</v>
      </c>
      <c r="F135" s="69"/>
      <c r="G135" s="70">
        <f t="shared" si="5"/>
        <v>3.096926154158576</v>
      </c>
      <c r="H135" s="71">
        <v>135886443.75103751</v>
      </c>
      <c r="I135" s="29"/>
      <c r="J135" s="29"/>
      <c r="K135" s="29"/>
      <c r="L135" s="29"/>
      <c r="M135" s="29"/>
      <c r="N135" s="29"/>
    </row>
    <row r="136" spans="1:14" ht="15.8" customHeight="1" x14ac:dyDescent="0.3">
      <c r="A136" s="72" t="s">
        <v>7</v>
      </c>
      <c r="B136" s="72" t="s">
        <v>8</v>
      </c>
      <c r="C136" s="97">
        <f>C135</f>
        <v>6</v>
      </c>
      <c r="D136" s="73" t="s">
        <v>170</v>
      </c>
      <c r="E136" s="4" t="s">
        <v>171</v>
      </c>
      <c r="F136" s="5"/>
      <c r="G136" s="79">
        <f t="shared" si="5"/>
        <v>3.096926154158576</v>
      </c>
      <c r="H136" s="80">
        <v>135886443.75103751</v>
      </c>
      <c r="I136" s="29"/>
      <c r="J136" s="128"/>
      <c r="K136" s="29"/>
      <c r="L136" s="29"/>
      <c r="M136" s="29"/>
      <c r="N136" s="29"/>
    </row>
    <row r="137" spans="1:14" ht="30.05" customHeight="1" x14ac:dyDescent="0.3">
      <c r="A137" s="66" t="s">
        <v>7</v>
      </c>
      <c r="B137" s="66" t="s">
        <v>8</v>
      </c>
      <c r="C137" s="95">
        <f>C133+1</f>
        <v>7</v>
      </c>
      <c r="D137" s="90"/>
      <c r="E137" s="91" t="s">
        <v>201</v>
      </c>
      <c r="F137" s="92"/>
      <c r="G137" s="93">
        <f t="shared" si="5"/>
        <v>2.6960111574848624</v>
      </c>
      <c r="H137" s="94">
        <v>118295157.93000001</v>
      </c>
      <c r="I137" s="29"/>
      <c r="J137" s="29"/>
      <c r="K137" s="29"/>
      <c r="L137" s="29"/>
      <c r="M137" s="29"/>
      <c r="N137" s="29"/>
    </row>
    <row r="138" spans="1:14" ht="14.95" customHeight="1" x14ac:dyDescent="0.3">
      <c r="A138" s="72" t="s">
        <v>7</v>
      </c>
      <c r="B138" s="72" t="s">
        <v>8</v>
      </c>
      <c r="C138" s="96">
        <f>C137</f>
        <v>7</v>
      </c>
      <c r="D138" s="63" t="s">
        <v>167</v>
      </c>
      <c r="E138" s="64" t="s">
        <v>130</v>
      </c>
      <c r="F138" s="11"/>
      <c r="G138" s="13">
        <f t="shared" si="5"/>
        <v>2.6960111574848624</v>
      </c>
      <c r="H138" s="65">
        <v>118295157.93000001</v>
      </c>
      <c r="I138" s="29"/>
      <c r="J138" s="29"/>
      <c r="K138" s="29"/>
      <c r="L138" s="29"/>
      <c r="M138" s="29"/>
      <c r="N138" s="29"/>
    </row>
    <row r="139" spans="1:14" ht="26.35" customHeight="1" x14ac:dyDescent="0.3">
      <c r="A139" s="66" t="s">
        <v>7</v>
      </c>
      <c r="B139" s="66" t="s">
        <v>8</v>
      </c>
      <c r="C139" s="40">
        <f>C138</f>
        <v>7</v>
      </c>
      <c r="D139" s="67" t="s">
        <v>168</v>
      </c>
      <c r="E139" s="68" t="s">
        <v>169</v>
      </c>
      <c r="F139" s="69"/>
      <c r="G139" s="70">
        <f t="shared" si="5"/>
        <v>2.6960111574848624</v>
      </c>
      <c r="H139" s="71">
        <v>118295157.93000001</v>
      </c>
      <c r="I139" s="29"/>
      <c r="J139" s="29"/>
      <c r="K139" s="29"/>
      <c r="L139" s="29"/>
      <c r="M139" s="29"/>
      <c r="N139" s="29"/>
    </row>
    <row r="140" spans="1:14" ht="15.8" customHeight="1" x14ac:dyDescent="0.3">
      <c r="A140" s="72" t="s">
        <v>7</v>
      </c>
      <c r="B140" s="72" t="s">
        <v>8</v>
      </c>
      <c r="C140" s="97">
        <f>C139</f>
        <v>7</v>
      </c>
      <c r="D140" s="73" t="s">
        <v>170</v>
      </c>
      <c r="E140" s="4" t="s">
        <v>171</v>
      </c>
      <c r="F140" s="5"/>
      <c r="G140" s="79">
        <f t="shared" si="5"/>
        <v>2.6960111574848624</v>
      </c>
      <c r="H140" s="80">
        <v>118295157.93000001</v>
      </c>
      <c r="I140" s="29"/>
      <c r="J140" s="29"/>
      <c r="K140" s="29"/>
      <c r="L140" s="29"/>
      <c r="M140" s="29"/>
      <c r="N140" s="29"/>
    </row>
    <row r="141" spans="1:14" ht="15.8" customHeight="1" x14ac:dyDescent="0.3">
      <c r="A141" s="66" t="s">
        <v>7</v>
      </c>
      <c r="B141" s="66" t="s">
        <v>8</v>
      </c>
      <c r="C141" s="95">
        <f>C137+1</f>
        <v>8</v>
      </c>
      <c r="D141" s="90"/>
      <c r="E141" s="91" t="s">
        <v>203</v>
      </c>
      <c r="F141" s="92"/>
      <c r="G141" s="93">
        <f t="shared" si="5"/>
        <v>2.2994421045070803</v>
      </c>
      <c r="H141" s="94">
        <v>100894562.75000001</v>
      </c>
      <c r="I141" s="29"/>
      <c r="J141" s="29"/>
      <c r="K141" s="29"/>
      <c r="L141" s="29"/>
      <c r="M141" s="29"/>
      <c r="N141" s="29"/>
    </row>
    <row r="142" spans="1:14" ht="14.95" customHeight="1" x14ac:dyDescent="0.3">
      <c r="A142" s="72" t="s">
        <v>7</v>
      </c>
      <c r="B142" s="72" t="s">
        <v>8</v>
      </c>
      <c r="C142" s="96">
        <f>C141</f>
        <v>8</v>
      </c>
      <c r="D142" s="63" t="s">
        <v>167</v>
      </c>
      <c r="E142" s="64" t="s">
        <v>130</v>
      </c>
      <c r="F142" s="11"/>
      <c r="G142" s="13">
        <f t="shared" ref="G142:G173" si="6">+H142/$H$6*100</f>
        <v>2.2994421045070803</v>
      </c>
      <c r="H142" s="65">
        <v>100894562.75000001</v>
      </c>
      <c r="I142" s="29"/>
      <c r="J142" s="29"/>
      <c r="K142" s="29"/>
      <c r="L142" s="29"/>
      <c r="M142" s="29"/>
      <c r="N142" s="29"/>
    </row>
    <row r="143" spans="1:14" ht="26.35" customHeight="1" x14ac:dyDescent="0.3">
      <c r="A143" s="66" t="s">
        <v>7</v>
      </c>
      <c r="B143" s="66" t="s">
        <v>8</v>
      </c>
      <c r="C143" s="40">
        <f>C142</f>
        <v>8</v>
      </c>
      <c r="D143" s="67" t="s">
        <v>168</v>
      </c>
      <c r="E143" s="68" t="s">
        <v>169</v>
      </c>
      <c r="F143" s="69"/>
      <c r="G143" s="70">
        <f t="shared" si="6"/>
        <v>2.2994421045070803</v>
      </c>
      <c r="H143" s="71">
        <v>100894562.75000001</v>
      </c>
      <c r="I143" s="29"/>
      <c r="J143" s="29"/>
      <c r="K143" s="29"/>
      <c r="L143" s="29"/>
      <c r="M143" s="29"/>
      <c r="N143" s="29"/>
    </row>
    <row r="144" spans="1:14" ht="15.8" customHeight="1" x14ac:dyDescent="0.3">
      <c r="A144" s="72" t="s">
        <v>7</v>
      </c>
      <c r="B144" s="72" t="s">
        <v>8</v>
      </c>
      <c r="C144" s="97">
        <f>C143</f>
        <v>8</v>
      </c>
      <c r="D144" s="73" t="s">
        <v>170</v>
      </c>
      <c r="E144" s="4" t="s">
        <v>171</v>
      </c>
      <c r="F144" s="5"/>
      <c r="G144" s="79">
        <f t="shared" si="6"/>
        <v>2.2994421045070803</v>
      </c>
      <c r="H144" s="80">
        <v>100894562.75000001</v>
      </c>
      <c r="I144" s="29"/>
      <c r="J144" s="29"/>
      <c r="K144" s="29"/>
      <c r="L144" s="29"/>
      <c r="M144" s="29"/>
      <c r="N144" s="29"/>
    </row>
    <row r="145" spans="1:14" ht="15.8" customHeight="1" x14ac:dyDescent="0.3">
      <c r="A145" s="66" t="s">
        <v>7</v>
      </c>
      <c r="B145" s="66" t="s">
        <v>8</v>
      </c>
      <c r="C145" s="95">
        <f>C141+1</f>
        <v>9</v>
      </c>
      <c r="D145" s="90"/>
      <c r="E145" s="91" t="s">
        <v>204</v>
      </c>
      <c r="F145" s="92"/>
      <c r="G145" s="93">
        <f t="shared" si="6"/>
        <v>4.1711346998103851</v>
      </c>
      <c r="H145" s="94">
        <v>183020399.11500001</v>
      </c>
      <c r="I145" s="29"/>
      <c r="J145" s="29"/>
      <c r="K145" s="29"/>
      <c r="L145" s="29"/>
      <c r="M145" s="29"/>
      <c r="N145" s="29"/>
    </row>
    <row r="146" spans="1:14" ht="14.95" customHeight="1" x14ac:dyDescent="0.3">
      <c r="A146" s="72" t="s">
        <v>7</v>
      </c>
      <c r="B146" s="72" t="s">
        <v>8</v>
      </c>
      <c r="C146" s="96">
        <f>C145</f>
        <v>9</v>
      </c>
      <c r="D146" s="63" t="s">
        <v>167</v>
      </c>
      <c r="E146" s="64" t="s">
        <v>130</v>
      </c>
      <c r="F146" s="11"/>
      <c r="G146" s="13">
        <f t="shared" si="6"/>
        <v>4.1711346998103851</v>
      </c>
      <c r="H146" s="65">
        <v>183020399.11500001</v>
      </c>
      <c r="I146" s="29"/>
      <c r="J146" s="29"/>
      <c r="K146" s="29"/>
      <c r="L146" s="29"/>
      <c r="M146" s="29"/>
      <c r="N146" s="29"/>
    </row>
    <row r="147" spans="1:14" ht="26.35" customHeight="1" x14ac:dyDescent="0.3">
      <c r="A147" s="66" t="s">
        <v>7</v>
      </c>
      <c r="B147" s="66" t="s">
        <v>8</v>
      </c>
      <c r="C147" s="40">
        <f>C146</f>
        <v>9</v>
      </c>
      <c r="D147" s="67" t="s">
        <v>168</v>
      </c>
      <c r="E147" s="68" t="s">
        <v>169</v>
      </c>
      <c r="F147" s="69"/>
      <c r="G147" s="70">
        <f t="shared" si="6"/>
        <v>4.1711346998103851</v>
      </c>
      <c r="H147" s="71">
        <v>183020399.11500001</v>
      </c>
      <c r="I147" s="29"/>
      <c r="J147" s="29"/>
      <c r="K147" s="29"/>
      <c r="L147" s="29"/>
      <c r="M147" s="29"/>
      <c r="N147" s="29"/>
    </row>
    <row r="148" spans="1:14" ht="15.8" customHeight="1" x14ac:dyDescent="0.3">
      <c r="A148" s="72" t="s">
        <v>7</v>
      </c>
      <c r="B148" s="72" t="s">
        <v>8</v>
      </c>
      <c r="C148" s="97">
        <f>C147</f>
        <v>9</v>
      </c>
      <c r="D148" s="73" t="s">
        <v>170</v>
      </c>
      <c r="E148" s="4" t="s">
        <v>171</v>
      </c>
      <c r="F148" s="5"/>
      <c r="G148" s="79">
        <f t="shared" si="6"/>
        <v>4.1711346998103851</v>
      </c>
      <c r="H148" s="80">
        <v>183020399.11500001</v>
      </c>
      <c r="I148" s="29"/>
      <c r="J148" s="29"/>
      <c r="K148" s="29"/>
      <c r="L148" s="29"/>
      <c r="M148" s="29"/>
      <c r="N148" s="29"/>
    </row>
    <row r="149" spans="1:14" ht="15.8" customHeight="1" x14ac:dyDescent="0.3">
      <c r="A149" s="66" t="s">
        <v>7</v>
      </c>
      <c r="B149" s="66" t="s">
        <v>8</v>
      </c>
      <c r="C149" s="95">
        <f>C145+1</f>
        <v>10</v>
      </c>
      <c r="D149" s="90"/>
      <c r="E149" s="91" t="s">
        <v>202</v>
      </c>
      <c r="F149" s="92"/>
      <c r="G149" s="93">
        <f t="shared" si="6"/>
        <v>3.1187151201653958</v>
      </c>
      <c r="H149" s="94">
        <v>136842496.60999998</v>
      </c>
      <c r="I149" s="29"/>
      <c r="J149" s="29"/>
      <c r="K149" s="29"/>
      <c r="L149" s="29"/>
      <c r="M149" s="29"/>
      <c r="N149" s="29"/>
    </row>
    <row r="150" spans="1:14" ht="14.95" customHeight="1" x14ac:dyDescent="0.3">
      <c r="A150" s="72" t="s">
        <v>7</v>
      </c>
      <c r="B150" s="72" t="s">
        <v>8</v>
      </c>
      <c r="C150" s="96">
        <f>C149</f>
        <v>10</v>
      </c>
      <c r="D150" s="63" t="s">
        <v>167</v>
      </c>
      <c r="E150" s="64" t="s">
        <v>130</v>
      </c>
      <c r="F150" s="11"/>
      <c r="G150" s="13">
        <f t="shared" si="6"/>
        <v>3.1187151201653958</v>
      </c>
      <c r="H150" s="65">
        <v>136842496.60999998</v>
      </c>
      <c r="I150" s="29"/>
      <c r="J150" s="29"/>
      <c r="K150" s="29"/>
      <c r="L150" s="29"/>
      <c r="M150" s="29"/>
      <c r="N150" s="29"/>
    </row>
    <row r="151" spans="1:14" ht="26.35" customHeight="1" x14ac:dyDescent="0.3">
      <c r="A151" s="66" t="s">
        <v>7</v>
      </c>
      <c r="B151" s="66" t="s">
        <v>8</v>
      </c>
      <c r="C151" s="40">
        <f>C150</f>
        <v>10</v>
      </c>
      <c r="D151" s="67" t="s">
        <v>168</v>
      </c>
      <c r="E151" s="68" t="s">
        <v>169</v>
      </c>
      <c r="F151" s="69"/>
      <c r="G151" s="70">
        <f t="shared" si="6"/>
        <v>3.1187151201653958</v>
      </c>
      <c r="H151" s="71">
        <v>136842496.60999998</v>
      </c>
      <c r="I151" s="29"/>
      <c r="J151" s="29"/>
      <c r="K151" s="29"/>
      <c r="L151" s="29"/>
      <c r="M151" s="29"/>
      <c r="N151" s="29"/>
    </row>
    <row r="152" spans="1:14" ht="15.8" customHeight="1" x14ac:dyDescent="0.3">
      <c r="A152" s="72" t="s">
        <v>7</v>
      </c>
      <c r="B152" s="72" t="s">
        <v>8</v>
      </c>
      <c r="C152" s="97">
        <f>C151</f>
        <v>10</v>
      </c>
      <c r="D152" s="73" t="s">
        <v>170</v>
      </c>
      <c r="E152" s="4" t="s">
        <v>171</v>
      </c>
      <c r="F152" s="5"/>
      <c r="G152" s="79">
        <f t="shared" si="6"/>
        <v>3.1187151201653958</v>
      </c>
      <c r="H152" s="80">
        <v>136842496.60999998</v>
      </c>
      <c r="I152" s="29"/>
      <c r="J152" s="29"/>
      <c r="K152" s="29"/>
      <c r="L152" s="29"/>
      <c r="M152" s="29"/>
      <c r="N152" s="29"/>
    </row>
    <row r="153" spans="1:14" ht="15.8" customHeight="1" x14ac:dyDescent="0.3">
      <c r="A153" s="66" t="s">
        <v>7</v>
      </c>
      <c r="B153" s="66" t="s">
        <v>8</v>
      </c>
      <c r="C153" s="95">
        <f>C149+1</f>
        <v>11</v>
      </c>
      <c r="D153" s="90"/>
      <c r="E153" s="91" t="s">
        <v>205</v>
      </c>
      <c r="F153" s="92"/>
      <c r="G153" s="93">
        <f t="shared" si="6"/>
        <v>1.4052080478305584</v>
      </c>
      <c r="H153" s="94">
        <v>61657500</v>
      </c>
      <c r="I153" s="29"/>
      <c r="J153" s="29"/>
      <c r="K153" s="29"/>
      <c r="L153" s="29"/>
      <c r="M153" s="29"/>
      <c r="N153" s="29"/>
    </row>
    <row r="154" spans="1:14" ht="14.95" customHeight="1" x14ac:dyDescent="0.3">
      <c r="A154" s="72" t="s">
        <v>7</v>
      </c>
      <c r="B154" s="72" t="s">
        <v>8</v>
      </c>
      <c r="C154" s="96">
        <f>C153</f>
        <v>11</v>
      </c>
      <c r="D154" s="63" t="s">
        <v>167</v>
      </c>
      <c r="E154" s="64" t="s">
        <v>130</v>
      </c>
      <c r="F154" s="11"/>
      <c r="G154" s="13">
        <f t="shared" si="6"/>
        <v>1.4052080478305584</v>
      </c>
      <c r="H154" s="65">
        <v>61657500</v>
      </c>
      <c r="I154" s="29"/>
      <c r="J154" s="29"/>
      <c r="K154" s="29"/>
      <c r="L154" s="29"/>
      <c r="M154" s="29"/>
      <c r="N154" s="29"/>
    </row>
    <row r="155" spans="1:14" ht="26.35" customHeight="1" x14ac:dyDescent="0.3">
      <c r="A155" s="66" t="s">
        <v>7</v>
      </c>
      <c r="B155" s="66" t="s">
        <v>8</v>
      </c>
      <c r="C155" s="40">
        <f>C154</f>
        <v>11</v>
      </c>
      <c r="D155" s="67" t="s">
        <v>168</v>
      </c>
      <c r="E155" s="68" t="s">
        <v>169</v>
      </c>
      <c r="F155" s="69"/>
      <c r="G155" s="70">
        <f t="shared" si="6"/>
        <v>1.4052080478305584</v>
      </c>
      <c r="H155" s="71">
        <v>61657500</v>
      </c>
      <c r="I155" s="29"/>
      <c r="J155" s="129"/>
      <c r="K155" s="130"/>
      <c r="L155" s="29"/>
      <c r="M155" s="29"/>
      <c r="N155" s="29"/>
    </row>
    <row r="156" spans="1:14" ht="15.8" customHeight="1" x14ac:dyDescent="0.3">
      <c r="A156" s="72" t="s">
        <v>7</v>
      </c>
      <c r="B156" s="72" t="s">
        <v>8</v>
      </c>
      <c r="C156" s="97">
        <f>C155</f>
        <v>11</v>
      </c>
      <c r="D156" s="73" t="s">
        <v>170</v>
      </c>
      <c r="E156" s="4" t="s">
        <v>171</v>
      </c>
      <c r="F156" s="5"/>
      <c r="G156" s="79">
        <f t="shared" si="6"/>
        <v>1.4052080478305584</v>
      </c>
      <c r="H156" s="80">
        <v>61657500</v>
      </c>
      <c r="I156" s="29"/>
      <c r="J156" s="29"/>
      <c r="K156" s="29"/>
      <c r="L156" s="29"/>
      <c r="M156" s="29"/>
      <c r="N156" s="29"/>
    </row>
    <row r="157" spans="1:14" ht="27" customHeight="1" x14ac:dyDescent="0.3">
      <c r="A157" s="66" t="s">
        <v>7</v>
      </c>
      <c r="B157" s="66" t="s">
        <v>8</v>
      </c>
      <c r="C157" s="95">
        <f>C153+1</f>
        <v>12</v>
      </c>
      <c r="D157" s="90"/>
      <c r="E157" s="91" t="s">
        <v>213</v>
      </c>
      <c r="F157" s="92"/>
      <c r="G157" s="93">
        <f t="shared" si="6"/>
        <v>2.9325981690878975</v>
      </c>
      <c r="H157" s="94">
        <v>128676086</v>
      </c>
      <c r="I157" s="29"/>
      <c r="J157" s="29"/>
      <c r="K157" s="29"/>
      <c r="L157" s="29"/>
      <c r="M157" s="29"/>
      <c r="N157" s="29"/>
    </row>
    <row r="158" spans="1:14" ht="14.95" customHeight="1" x14ac:dyDescent="0.3">
      <c r="A158" s="72" t="s">
        <v>7</v>
      </c>
      <c r="B158" s="72" t="s">
        <v>8</v>
      </c>
      <c r="C158" s="96">
        <f>C157</f>
        <v>12</v>
      </c>
      <c r="D158" s="63" t="s">
        <v>167</v>
      </c>
      <c r="E158" s="64" t="s">
        <v>130</v>
      </c>
      <c r="F158" s="11"/>
      <c r="G158" s="13">
        <f t="shared" si="6"/>
        <v>2.9325981690878975</v>
      </c>
      <c r="H158" s="65">
        <v>128676086</v>
      </c>
      <c r="I158" s="29"/>
      <c r="J158" s="29"/>
      <c r="K158" s="29"/>
      <c r="L158" s="29"/>
      <c r="M158" s="29"/>
      <c r="N158" s="29"/>
    </row>
    <row r="159" spans="1:14" ht="26.35" customHeight="1" x14ac:dyDescent="0.3">
      <c r="A159" s="66" t="s">
        <v>7</v>
      </c>
      <c r="B159" s="66" t="s">
        <v>8</v>
      </c>
      <c r="C159" s="40">
        <f>C158</f>
        <v>12</v>
      </c>
      <c r="D159" s="67" t="s">
        <v>168</v>
      </c>
      <c r="E159" s="68" t="s">
        <v>169</v>
      </c>
      <c r="F159" s="69"/>
      <c r="G159" s="70">
        <f t="shared" si="6"/>
        <v>2.9325981690878975</v>
      </c>
      <c r="H159" s="71">
        <v>128676086</v>
      </c>
      <c r="I159" s="29"/>
      <c r="J159" s="29"/>
      <c r="K159" s="29"/>
      <c r="L159" s="29"/>
      <c r="M159" s="29"/>
      <c r="N159" s="29"/>
    </row>
    <row r="160" spans="1:14" ht="15.8" customHeight="1" x14ac:dyDescent="0.3">
      <c r="A160" s="72" t="s">
        <v>7</v>
      </c>
      <c r="B160" s="72" t="s">
        <v>8</v>
      </c>
      <c r="C160" s="97">
        <f>C159</f>
        <v>12</v>
      </c>
      <c r="D160" s="73" t="s">
        <v>170</v>
      </c>
      <c r="E160" s="4" t="s">
        <v>171</v>
      </c>
      <c r="F160" s="5"/>
      <c r="G160" s="79">
        <f t="shared" si="6"/>
        <v>2.9325981690878975</v>
      </c>
      <c r="H160" s="80">
        <v>128676086</v>
      </c>
      <c r="I160" s="29"/>
      <c r="J160" s="29"/>
      <c r="K160" s="29"/>
      <c r="L160" s="29"/>
      <c r="M160" s="29"/>
      <c r="N160" s="29"/>
    </row>
    <row r="161" spans="1:14" ht="29.25" customHeight="1" x14ac:dyDescent="0.3">
      <c r="A161" s="66" t="s">
        <v>7</v>
      </c>
      <c r="B161" s="66" t="s">
        <v>8</v>
      </c>
      <c r="C161" s="95">
        <f>C157+1</f>
        <v>13</v>
      </c>
      <c r="D161" s="90"/>
      <c r="E161" s="91" t="s">
        <v>214</v>
      </c>
      <c r="F161" s="92"/>
      <c r="G161" s="93">
        <f t="shared" si="6"/>
        <v>2.001699010606889</v>
      </c>
      <c r="H161" s="94">
        <v>87830237.620000005</v>
      </c>
      <c r="I161" s="29"/>
      <c r="J161" s="29"/>
      <c r="K161" s="29"/>
      <c r="L161" s="29"/>
      <c r="M161" s="29"/>
      <c r="N161" s="29"/>
    </row>
    <row r="162" spans="1:14" ht="14.95" customHeight="1" x14ac:dyDescent="0.3">
      <c r="A162" s="72" t="s">
        <v>7</v>
      </c>
      <c r="B162" s="72" t="s">
        <v>8</v>
      </c>
      <c r="C162" s="96">
        <f>C161</f>
        <v>13</v>
      </c>
      <c r="D162" s="63" t="s">
        <v>167</v>
      </c>
      <c r="E162" s="64" t="s">
        <v>130</v>
      </c>
      <c r="F162" s="11"/>
      <c r="G162" s="13">
        <f t="shared" si="6"/>
        <v>2.001699010606889</v>
      </c>
      <c r="H162" s="65">
        <v>87830237.620000005</v>
      </c>
      <c r="I162" s="29"/>
      <c r="J162" s="29"/>
      <c r="K162" s="29"/>
      <c r="L162" s="29"/>
      <c r="M162" s="29"/>
      <c r="N162" s="29"/>
    </row>
    <row r="163" spans="1:14" ht="26.35" customHeight="1" x14ac:dyDescent="0.3">
      <c r="A163" s="66" t="s">
        <v>7</v>
      </c>
      <c r="B163" s="66" t="s">
        <v>8</v>
      </c>
      <c r="C163" s="40">
        <f>C162</f>
        <v>13</v>
      </c>
      <c r="D163" s="67" t="s">
        <v>168</v>
      </c>
      <c r="E163" s="68" t="s">
        <v>169</v>
      </c>
      <c r="F163" s="69"/>
      <c r="G163" s="70">
        <f t="shared" si="6"/>
        <v>2.001699010606889</v>
      </c>
      <c r="H163" s="71">
        <v>87830237.620000005</v>
      </c>
      <c r="I163" s="29"/>
      <c r="J163" s="26"/>
      <c r="K163" s="29"/>
      <c r="L163" s="29"/>
      <c r="M163" s="29"/>
      <c r="N163" s="29"/>
    </row>
    <row r="164" spans="1:14" ht="15.8" customHeight="1" x14ac:dyDescent="0.3">
      <c r="A164" s="72" t="s">
        <v>7</v>
      </c>
      <c r="B164" s="72" t="s">
        <v>8</v>
      </c>
      <c r="C164" s="97">
        <f>C163</f>
        <v>13</v>
      </c>
      <c r="D164" s="73" t="s">
        <v>170</v>
      </c>
      <c r="E164" s="4" t="s">
        <v>171</v>
      </c>
      <c r="F164" s="5"/>
      <c r="G164" s="79">
        <f t="shared" si="6"/>
        <v>2.001699010606889</v>
      </c>
      <c r="H164" s="80">
        <v>87830237.620000005</v>
      </c>
      <c r="I164" s="29"/>
      <c r="J164" s="29"/>
      <c r="K164" s="29"/>
      <c r="L164" s="29"/>
      <c r="M164" s="29"/>
      <c r="N164" s="29"/>
    </row>
    <row r="165" spans="1:14" ht="25.5" customHeight="1" x14ac:dyDescent="0.3">
      <c r="A165" s="66" t="s">
        <v>7</v>
      </c>
      <c r="B165" s="66" t="s">
        <v>8</v>
      </c>
      <c r="C165" s="95">
        <f>C161+1</f>
        <v>14</v>
      </c>
      <c r="D165" s="90"/>
      <c r="E165" s="91" t="s">
        <v>215</v>
      </c>
      <c r="F165" s="92"/>
      <c r="G165" s="93">
        <f t="shared" si="6"/>
        <v>1.0499240724789973</v>
      </c>
      <c r="H165" s="94">
        <v>46068405.030000001</v>
      </c>
      <c r="I165" s="29"/>
      <c r="J165" s="29"/>
      <c r="K165" s="29"/>
      <c r="L165" s="29"/>
      <c r="M165" s="29"/>
      <c r="N165" s="29"/>
    </row>
    <row r="166" spans="1:14" ht="14.95" customHeight="1" x14ac:dyDescent="0.3">
      <c r="A166" s="72" t="s">
        <v>7</v>
      </c>
      <c r="B166" s="72" t="s">
        <v>8</v>
      </c>
      <c r="C166" s="96">
        <f>C165</f>
        <v>14</v>
      </c>
      <c r="D166" s="63" t="s">
        <v>167</v>
      </c>
      <c r="E166" s="64" t="s">
        <v>130</v>
      </c>
      <c r="F166" s="11"/>
      <c r="G166" s="13">
        <f t="shared" si="6"/>
        <v>1.0499240724789973</v>
      </c>
      <c r="H166" s="65">
        <v>46068405.030000001</v>
      </c>
      <c r="I166" s="29"/>
      <c r="J166" s="29"/>
      <c r="K166" s="29"/>
      <c r="L166" s="29"/>
      <c r="M166" s="29"/>
      <c r="N166" s="29"/>
    </row>
    <row r="167" spans="1:14" ht="24.8" customHeight="1" x14ac:dyDescent="0.3">
      <c r="A167" s="66" t="s">
        <v>7</v>
      </c>
      <c r="B167" s="66" t="s">
        <v>8</v>
      </c>
      <c r="C167" s="40">
        <f>C166</f>
        <v>14</v>
      </c>
      <c r="D167" s="67" t="s">
        <v>168</v>
      </c>
      <c r="E167" s="68" t="s">
        <v>169</v>
      </c>
      <c r="F167" s="69"/>
      <c r="G167" s="70">
        <f t="shared" si="6"/>
        <v>1.0499240724789973</v>
      </c>
      <c r="H167" s="71">
        <v>46068405.030000001</v>
      </c>
      <c r="I167" s="29"/>
      <c r="J167" s="29"/>
      <c r="K167" s="29"/>
      <c r="L167" s="29"/>
      <c r="M167" s="29"/>
      <c r="N167" s="29"/>
    </row>
    <row r="168" spans="1:14" ht="15.8" customHeight="1" x14ac:dyDescent="0.3">
      <c r="A168" s="72" t="s">
        <v>7</v>
      </c>
      <c r="B168" s="72" t="s">
        <v>8</v>
      </c>
      <c r="C168" s="97">
        <f>C167</f>
        <v>14</v>
      </c>
      <c r="D168" s="73" t="s">
        <v>170</v>
      </c>
      <c r="E168" s="4" t="s">
        <v>171</v>
      </c>
      <c r="F168" s="5"/>
      <c r="G168" s="79">
        <f t="shared" si="6"/>
        <v>1.0499240724789973</v>
      </c>
      <c r="H168" s="80">
        <v>46068405.030000001</v>
      </c>
      <c r="I168" s="29"/>
      <c r="J168" s="29"/>
      <c r="K168" s="29"/>
      <c r="L168" s="29"/>
      <c r="M168" s="29"/>
      <c r="N168" s="29"/>
    </row>
    <row r="169" spans="1:14" ht="31.6" customHeight="1" x14ac:dyDescent="0.3">
      <c r="A169" s="66" t="s">
        <v>7</v>
      </c>
      <c r="B169" s="66" t="s">
        <v>8</v>
      </c>
      <c r="C169" s="95">
        <f>C165+1</f>
        <v>15</v>
      </c>
      <c r="D169" s="90"/>
      <c r="E169" s="91" t="s">
        <v>216</v>
      </c>
      <c r="F169" s="92"/>
      <c r="G169" s="93">
        <f t="shared" si="6"/>
        <v>1.2599878312358794</v>
      </c>
      <c r="H169" s="94">
        <v>55285549.939999998</v>
      </c>
      <c r="I169" s="29"/>
      <c r="J169" s="29"/>
      <c r="K169" s="29"/>
      <c r="L169" s="29"/>
      <c r="M169" s="29"/>
      <c r="N169" s="29"/>
    </row>
    <row r="170" spans="1:14" ht="14.95" customHeight="1" x14ac:dyDescent="0.3">
      <c r="A170" s="72" t="s">
        <v>7</v>
      </c>
      <c r="B170" s="72" t="s">
        <v>8</v>
      </c>
      <c r="C170" s="96">
        <f>C169</f>
        <v>15</v>
      </c>
      <c r="D170" s="63" t="s">
        <v>167</v>
      </c>
      <c r="E170" s="64" t="s">
        <v>130</v>
      </c>
      <c r="F170" s="11"/>
      <c r="G170" s="13">
        <f t="shared" si="6"/>
        <v>1.2599878312358794</v>
      </c>
      <c r="H170" s="65">
        <v>55285549.939999998</v>
      </c>
      <c r="I170" s="29"/>
      <c r="J170" s="29"/>
      <c r="K170" s="29"/>
      <c r="L170" s="29"/>
      <c r="M170" s="29"/>
      <c r="N170" s="29"/>
    </row>
    <row r="171" spans="1:14" x14ac:dyDescent="0.3">
      <c r="A171" s="66" t="s">
        <v>7</v>
      </c>
      <c r="B171" s="66" t="s">
        <v>8</v>
      </c>
      <c r="C171" s="40">
        <f>C170</f>
        <v>15</v>
      </c>
      <c r="D171" s="67" t="s">
        <v>168</v>
      </c>
      <c r="E171" s="68" t="s">
        <v>169</v>
      </c>
      <c r="F171" s="69"/>
      <c r="G171" s="70">
        <f t="shared" si="6"/>
        <v>1.2599878312358794</v>
      </c>
      <c r="H171" s="71">
        <v>55285549.939999998</v>
      </c>
      <c r="I171" s="29"/>
      <c r="J171" s="29"/>
      <c r="K171" s="29"/>
      <c r="L171" s="29"/>
      <c r="M171" s="29"/>
      <c r="N171" s="29"/>
    </row>
    <row r="172" spans="1:14" ht="15.8" customHeight="1" x14ac:dyDescent="0.3">
      <c r="A172" s="72" t="s">
        <v>7</v>
      </c>
      <c r="B172" s="72" t="s">
        <v>8</v>
      </c>
      <c r="C172" s="97">
        <f>C171</f>
        <v>15</v>
      </c>
      <c r="D172" s="73" t="s">
        <v>170</v>
      </c>
      <c r="E172" s="4" t="s">
        <v>171</v>
      </c>
      <c r="F172" s="5"/>
      <c r="G172" s="79">
        <f t="shared" si="6"/>
        <v>1.2599878312358794</v>
      </c>
      <c r="H172" s="80">
        <v>55285549.939999998</v>
      </c>
      <c r="I172" s="29"/>
      <c r="J172" s="29"/>
      <c r="K172" s="29"/>
      <c r="L172" s="29"/>
      <c r="M172" s="29"/>
      <c r="N172" s="29"/>
    </row>
    <row r="173" spans="1:14" ht="31.6" customHeight="1" x14ac:dyDescent="0.3">
      <c r="A173" s="66" t="s">
        <v>7</v>
      </c>
      <c r="B173" s="66" t="s">
        <v>8</v>
      </c>
      <c r="C173" s="95">
        <f>C169+1</f>
        <v>16</v>
      </c>
      <c r="D173" s="90"/>
      <c r="E173" s="91" t="s">
        <v>217</v>
      </c>
      <c r="F173" s="92"/>
      <c r="G173" s="93">
        <f t="shared" si="6"/>
        <v>1.8464342080362166</v>
      </c>
      <c r="H173" s="94">
        <v>81017552.780000001</v>
      </c>
      <c r="I173" s="29"/>
      <c r="J173" s="29"/>
      <c r="K173" s="29"/>
      <c r="L173" s="29"/>
      <c r="M173" s="29"/>
      <c r="N173" s="29"/>
    </row>
    <row r="174" spans="1:14" ht="14.95" customHeight="1" x14ac:dyDescent="0.3">
      <c r="A174" s="72" t="s">
        <v>7</v>
      </c>
      <c r="B174" s="72" t="s">
        <v>8</v>
      </c>
      <c r="C174" s="96">
        <f>C173</f>
        <v>16</v>
      </c>
      <c r="D174" s="63" t="s">
        <v>167</v>
      </c>
      <c r="E174" s="64" t="s">
        <v>130</v>
      </c>
      <c r="F174" s="11"/>
      <c r="G174" s="13">
        <f t="shared" ref="G174:G205" si="7">+H174/$H$6*100</f>
        <v>1.8464342080362166</v>
      </c>
      <c r="H174" s="65">
        <v>81017552.780000001</v>
      </c>
      <c r="I174" s="29"/>
      <c r="J174" s="29"/>
      <c r="K174" s="29"/>
      <c r="L174" s="29"/>
      <c r="M174" s="29"/>
      <c r="N174" s="29"/>
    </row>
    <row r="175" spans="1:14" ht="32.299999999999997" customHeight="1" x14ac:dyDescent="0.3">
      <c r="A175" s="66" t="s">
        <v>7</v>
      </c>
      <c r="B175" s="66" t="s">
        <v>8</v>
      </c>
      <c r="C175" s="40">
        <f>C174</f>
        <v>16</v>
      </c>
      <c r="D175" s="67" t="s">
        <v>168</v>
      </c>
      <c r="E175" s="68" t="s">
        <v>169</v>
      </c>
      <c r="F175" s="69"/>
      <c r="G175" s="70">
        <f t="shared" si="7"/>
        <v>1.8464342080362166</v>
      </c>
      <c r="H175" s="71">
        <v>81017552.780000001</v>
      </c>
      <c r="I175" s="29"/>
      <c r="J175" s="29"/>
      <c r="K175" s="29"/>
      <c r="L175" s="29"/>
      <c r="M175" s="29"/>
      <c r="N175" s="29"/>
    </row>
    <row r="176" spans="1:14" ht="15.8" customHeight="1" x14ac:dyDescent="0.3">
      <c r="A176" s="72" t="s">
        <v>7</v>
      </c>
      <c r="B176" s="72" t="s">
        <v>8</v>
      </c>
      <c r="C176" s="97">
        <f>C175</f>
        <v>16</v>
      </c>
      <c r="D176" s="73" t="s">
        <v>170</v>
      </c>
      <c r="E176" s="4" t="s">
        <v>171</v>
      </c>
      <c r="F176" s="5"/>
      <c r="G176" s="79">
        <f t="shared" si="7"/>
        <v>1.8464342080362166</v>
      </c>
      <c r="H176" s="80">
        <v>81017552.780000001</v>
      </c>
      <c r="I176" s="29"/>
      <c r="J176" s="29"/>
      <c r="K176" s="29"/>
      <c r="L176" s="29"/>
      <c r="M176" s="29"/>
      <c r="N176" s="29"/>
    </row>
    <row r="177" spans="1:14" ht="29.25" customHeight="1" x14ac:dyDescent="0.3">
      <c r="A177" s="66" t="s">
        <v>7</v>
      </c>
      <c r="B177" s="66" t="s">
        <v>8</v>
      </c>
      <c r="C177" s="95">
        <f>C173+1</f>
        <v>17</v>
      </c>
      <c r="D177" s="90"/>
      <c r="E177" s="91" t="s">
        <v>218</v>
      </c>
      <c r="F177" s="92"/>
      <c r="G177" s="93">
        <f t="shared" si="7"/>
        <v>4.5656928722102803</v>
      </c>
      <c r="H177" s="94">
        <v>200332761.19</v>
      </c>
      <c r="I177" s="29"/>
      <c r="J177" s="29"/>
      <c r="K177" s="29"/>
      <c r="L177" s="29"/>
      <c r="M177" s="29"/>
      <c r="N177" s="29"/>
    </row>
    <row r="178" spans="1:14" ht="14.95" customHeight="1" x14ac:dyDescent="0.3">
      <c r="A178" s="72" t="s">
        <v>7</v>
      </c>
      <c r="B178" s="72" t="s">
        <v>8</v>
      </c>
      <c r="C178" s="96">
        <f>C177</f>
        <v>17</v>
      </c>
      <c r="D178" s="63" t="s">
        <v>167</v>
      </c>
      <c r="E178" s="64" t="s">
        <v>130</v>
      </c>
      <c r="F178" s="11"/>
      <c r="G178" s="13">
        <f t="shared" si="7"/>
        <v>4.5656928722102803</v>
      </c>
      <c r="H178" s="65">
        <v>200332761.19</v>
      </c>
      <c r="I178" s="29"/>
      <c r="J178" s="29"/>
      <c r="K178" s="29"/>
      <c r="L178" s="29"/>
      <c r="M178" s="29"/>
      <c r="N178" s="29"/>
    </row>
    <row r="179" spans="1:14" ht="29.25" customHeight="1" x14ac:dyDescent="0.3">
      <c r="A179" s="66" t="s">
        <v>7</v>
      </c>
      <c r="B179" s="66" t="s">
        <v>8</v>
      </c>
      <c r="C179" s="40">
        <f>C178</f>
        <v>17</v>
      </c>
      <c r="D179" s="67" t="s">
        <v>168</v>
      </c>
      <c r="E179" s="68" t="s">
        <v>169</v>
      </c>
      <c r="F179" s="69"/>
      <c r="G179" s="70">
        <f t="shared" si="7"/>
        <v>4.5656928722102803</v>
      </c>
      <c r="H179" s="71">
        <v>200332761.19</v>
      </c>
      <c r="I179" s="29"/>
      <c r="J179" s="29"/>
      <c r="K179" s="29"/>
      <c r="L179" s="29"/>
      <c r="M179" s="29"/>
      <c r="N179" s="29"/>
    </row>
    <row r="180" spans="1:14" ht="15.8" customHeight="1" x14ac:dyDescent="0.3">
      <c r="A180" s="72" t="s">
        <v>7</v>
      </c>
      <c r="B180" s="72" t="s">
        <v>8</v>
      </c>
      <c r="C180" s="97">
        <f>C179</f>
        <v>17</v>
      </c>
      <c r="D180" s="73" t="s">
        <v>170</v>
      </c>
      <c r="E180" s="4" t="s">
        <v>171</v>
      </c>
      <c r="F180" s="5"/>
      <c r="G180" s="79">
        <f t="shared" si="7"/>
        <v>4.5656928722102803</v>
      </c>
      <c r="H180" s="80">
        <v>200332761.19</v>
      </c>
      <c r="I180" s="29"/>
      <c r="J180" s="29"/>
      <c r="K180" s="29"/>
      <c r="L180" s="29"/>
      <c r="M180" s="29"/>
      <c r="N180" s="29"/>
    </row>
    <row r="181" spans="1:14" ht="30.05" customHeight="1" x14ac:dyDescent="0.3">
      <c r="A181" s="66" t="s">
        <v>7</v>
      </c>
      <c r="B181" s="66" t="s">
        <v>8</v>
      </c>
      <c r="C181" s="95">
        <f>C177+1</f>
        <v>18</v>
      </c>
      <c r="D181" s="90"/>
      <c r="E181" s="98" t="s">
        <v>219</v>
      </c>
      <c r="F181" s="92"/>
      <c r="G181" s="93">
        <f t="shared" si="7"/>
        <v>0.45581090632301291</v>
      </c>
      <c r="H181" s="94">
        <v>20000000</v>
      </c>
      <c r="I181" s="29"/>
      <c r="J181" s="29"/>
      <c r="K181" s="29"/>
      <c r="L181" s="29"/>
      <c r="M181" s="29"/>
      <c r="N181" s="29"/>
    </row>
    <row r="182" spans="1:14" ht="14.95" customHeight="1" x14ac:dyDescent="0.3">
      <c r="A182" s="72" t="s">
        <v>7</v>
      </c>
      <c r="B182" s="72" t="s">
        <v>8</v>
      </c>
      <c r="C182" s="96">
        <f t="shared" ref="C182:C187" si="8">C181</f>
        <v>18</v>
      </c>
      <c r="D182" s="99" t="s">
        <v>221</v>
      </c>
      <c r="E182" s="100" t="s">
        <v>94</v>
      </c>
      <c r="F182" s="11"/>
      <c r="G182" s="13">
        <f t="shared" si="7"/>
        <v>0.45581090632301291</v>
      </c>
      <c r="H182" s="65">
        <v>20000000</v>
      </c>
      <c r="I182" s="29"/>
      <c r="J182" s="29"/>
      <c r="K182" s="29"/>
      <c r="L182" s="29"/>
      <c r="M182" s="29"/>
      <c r="N182" s="29"/>
    </row>
    <row r="183" spans="1:14" ht="14.95" customHeight="1" x14ac:dyDescent="0.3">
      <c r="A183" s="66" t="s">
        <v>7</v>
      </c>
      <c r="B183" s="66" t="s">
        <v>8</v>
      </c>
      <c r="C183" s="40">
        <f t="shared" si="8"/>
        <v>18</v>
      </c>
      <c r="D183" s="67" t="s">
        <v>103</v>
      </c>
      <c r="E183" s="68" t="s">
        <v>104</v>
      </c>
      <c r="F183" s="69"/>
      <c r="G183" s="70">
        <f t="shared" si="7"/>
        <v>0.45581090632301291</v>
      </c>
      <c r="H183" s="71">
        <v>20000000</v>
      </c>
      <c r="I183" s="29"/>
      <c r="J183" s="29"/>
      <c r="K183" s="29"/>
      <c r="L183" s="29"/>
      <c r="M183" s="29"/>
      <c r="N183" s="29"/>
    </row>
    <row r="184" spans="1:14" ht="14.95" customHeight="1" x14ac:dyDescent="0.3">
      <c r="A184" s="72" t="s">
        <v>7</v>
      </c>
      <c r="B184" s="72" t="s">
        <v>8</v>
      </c>
      <c r="C184" s="97">
        <f t="shared" si="8"/>
        <v>18</v>
      </c>
      <c r="D184" s="73" t="s">
        <v>105</v>
      </c>
      <c r="E184" s="4" t="s">
        <v>266</v>
      </c>
      <c r="F184" s="5"/>
      <c r="G184" s="79">
        <f t="shared" si="7"/>
        <v>6.8371635948451928E-2</v>
      </c>
      <c r="H184" s="80">
        <v>3000000</v>
      </c>
      <c r="I184" s="29"/>
      <c r="J184" s="29"/>
      <c r="K184" s="29"/>
      <c r="L184" s="29"/>
      <c r="M184" s="29"/>
      <c r="N184" s="29"/>
    </row>
    <row r="185" spans="1:14" ht="14.95" customHeight="1" x14ac:dyDescent="0.3">
      <c r="A185" s="72" t="s">
        <v>7</v>
      </c>
      <c r="B185" s="72" t="s">
        <v>8</v>
      </c>
      <c r="C185" s="97">
        <f t="shared" si="8"/>
        <v>18</v>
      </c>
      <c r="D185" s="73" t="s">
        <v>166</v>
      </c>
      <c r="E185" s="4" t="s">
        <v>150</v>
      </c>
      <c r="F185" s="5"/>
      <c r="G185" s="79">
        <f t="shared" si="7"/>
        <v>0.31906763442610903</v>
      </c>
      <c r="H185" s="80">
        <v>14000000</v>
      </c>
      <c r="I185" s="29"/>
      <c r="J185" s="29"/>
      <c r="K185" s="29"/>
      <c r="L185" s="29"/>
      <c r="M185" s="29"/>
      <c r="N185" s="29"/>
    </row>
    <row r="186" spans="1:14" ht="26.35" customHeight="1" x14ac:dyDescent="0.3">
      <c r="A186" s="72" t="s">
        <v>7</v>
      </c>
      <c r="B186" s="72" t="s">
        <v>8</v>
      </c>
      <c r="C186" s="97">
        <f t="shared" si="8"/>
        <v>18</v>
      </c>
      <c r="D186" s="73" t="s">
        <v>172</v>
      </c>
      <c r="E186" s="4" t="s">
        <v>163</v>
      </c>
      <c r="F186" s="5"/>
      <c r="G186" s="79">
        <f t="shared" si="7"/>
        <v>4.5581090632301292E-2</v>
      </c>
      <c r="H186" s="80">
        <v>2000000</v>
      </c>
      <c r="I186" s="29"/>
      <c r="J186" s="29"/>
      <c r="K186" s="29"/>
      <c r="L186" s="29"/>
      <c r="M186" s="29"/>
      <c r="N186" s="29"/>
    </row>
    <row r="187" spans="1:14" ht="15.8" customHeight="1" x14ac:dyDescent="0.3">
      <c r="A187" s="72" t="s">
        <v>7</v>
      </c>
      <c r="B187" s="72" t="s">
        <v>8</v>
      </c>
      <c r="C187" s="97">
        <f t="shared" si="8"/>
        <v>18</v>
      </c>
      <c r="D187" s="73" t="s">
        <v>206</v>
      </c>
      <c r="E187" s="4" t="s">
        <v>222</v>
      </c>
      <c r="F187" s="5"/>
      <c r="G187" s="79">
        <f t="shared" si="7"/>
        <v>2.2790545316150646E-2</v>
      </c>
      <c r="H187" s="80">
        <v>1000000</v>
      </c>
      <c r="I187" s="29"/>
      <c r="J187" s="29"/>
      <c r="K187" s="29"/>
      <c r="L187" s="29"/>
      <c r="M187" s="29"/>
      <c r="N187" s="29"/>
    </row>
    <row r="188" spans="1:14" ht="15.8" customHeight="1" x14ac:dyDescent="0.3">
      <c r="A188" s="66" t="s">
        <v>7</v>
      </c>
      <c r="B188" s="66" t="s">
        <v>8</v>
      </c>
      <c r="C188" s="95">
        <f>C181+1</f>
        <v>19</v>
      </c>
      <c r="D188" s="90"/>
      <c r="E188" s="91" t="s">
        <v>220</v>
      </c>
      <c r="F188" s="92"/>
      <c r="G188" s="93">
        <f t="shared" si="7"/>
        <v>2.8835517901704137</v>
      </c>
      <c r="H188" s="94">
        <v>126524036.62</v>
      </c>
      <c r="I188" s="29"/>
      <c r="J188" s="29"/>
      <c r="K188" s="29"/>
      <c r="L188" s="29"/>
      <c r="M188" s="29"/>
      <c r="N188" s="29"/>
    </row>
    <row r="189" spans="1:14" ht="14.95" customHeight="1" x14ac:dyDescent="0.3">
      <c r="A189" s="72" t="s">
        <v>7</v>
      </c>
      <c r="B189" s="72" t="s">
        <v>8</v>
      </c>
      <c r="C189" s="96">
        <f>C188</f>
        <v>19</v>
      </c>
      <c r="D189" s="63" t="s">
        <v>167</v>
      </c>
      <c r="E189" s="64" t="s">
        <v>130</v>
      </c>
      <c r="F189" s="11"/>
      <c r="G189" s="13">
        <f t="shared" si="7"/>
        <v>2.8835517901704137</v>
      </c>
      <c r="H189" s="65">
        <v>126524036.62</v>
      </c>
      <c r="I189" s="29"/>
      <c r="J189" s="29"/>
      <c r="K189" s="29"/>
      <c r="L189" s="29"/>
      <c r="M189" s="29"/>
      <c r="N189" s="29"/>
    </row>
    <row r="190" spans="1:14" ht="26.35" customHeight="1" x14ac:dyDescent="0.3">
      <c r="A190" s="66" t="s">
        <v>7</v>
      </c>
      <c r="B190" s="66" t="s">
        <v>8</v>
      </c>
      <c r="C190" s="40">
        <f>C189</f>
        <v>19</v>
      </c>
      <c r="D190" s="67" t="s">
        <v>168</v>
      </c>
      <c r="E190" s="68" t="s">
        <v>169</v>
      </c>
      <c r="F190" s="69"/>
      <c r="G190" s="70">
        <f t="shared" si="7"/>
        <v>2.8835517901704137</v>
      </c>
      <c r="H190" s="71">
        <v>126524036.62</v>
      </c>
      <c r="I190" s="29"/>
      <c r="J190" s="29"/>
      <c r="K190" s="29"/>
      <c r="L190" s="29"/>
      <c r="M190" s="29"/>
      <c r="N190" s="29"/>
    </row>
    <row r="191" spans="1:14" ht="15.8" customHeight="1" x14ac:dyDescent="0.3">
      <c r="A191" s="72" t="s">
        <v>7</v>
      </c>
      <c r="B191" s="72" t="s">
        <v>8</v>
      </c>
      <c r="C191" s="97">
        <f>C190</f>
        <v>19</v>
      </c>
      <c r="D191" s="73" t="s">
        <v>170</v>
      </c>
      <c r="E191" s="4" t="s">
        <v>171</v>
      </c>
      <c r="F191" s="5"/>
      <c r="G191" s="79">
        <f t="shared" si="7"/>
        <v>2.8835517901704137</v>
      </c>
      <c r="H191" s="80">
        <v>126524036.62</v>
      </c>
      <c r="I191" s="29"/>
      <c r="J191" s="29"/>
      <c r="K191" s="29"/>
      <c r="L191" s="29"/>
      <c r="M191" s="29"/>
      <c r="N191" s="29"/>
    </row>
    <row r="192" spans="1:14" ht="15.8" customHeight="1" x14ac:dyDescent="0.3">
      <c r="A192" s="66" t="s">
        <v>7</v>
      </c>
      <c r="B192" s="66" t="s">
        <v>8</v>
      </c>
      <c r="C192" s="95">
        <f>C188+1</f>
        <v>20</v>
      </c>
      <c r="D192" s="90"/>
      <c r="E192" s="91" t="s">
        <v>226</v>
      </c>
      <c r="F192" s="92"/>
      <c r="G192" s="93">
        <f t="shared" si="7"/>
        <v>0.93806906563280756</v>
      </c>
      <c r="H192" s="94">
        <v>41160448.450000003</v>
      </c>
      <c r="I192" s="29"/>
      <c r="J192" s="29"/>
      <c r="K192" s="29"/>
      <c r="L192" s="29"/>
      <c r="M192" s="29"/>
      <c r="N192" s="29"/>
    </row>
    <row r="193" spans="1:14" ht="14.95" customHeight="1" x14ac:dyDescent="0.3">
      <c r="A193" s="72" t="s">
        <v>7</v>
      </c>
      <c r="B193" s="72" t="s">
        <v>8</v>
      </c>
      <c r="C193" s="96">
        <f>C192</f>
        <v>20</v>
      </c>
      <c r="D193" s="63" t="s">
        <v>167</v>
      </c>
      <c r="E193" s="64" t="s">
        <v>130</v>
      </c>
      <c r="F193" s="11"/>
      <c r="G193" s="13">
        <f t="shared" si="7"/>
        <v>0.93806906563280756</v>
      </c>
      <c r="H193" s="65">
        <v>41160448.450000003</v>
      </c>
      <c r="I193" s="29"/>
      <c r="J193" s="29"/>
      <c r="K193" s="29"/>
      <c r="L193" s="29"/>
      <c r="M193" s="29"/>
      <c r="N193" s="29"/>
    </row>
    <row r="194" spans="1:14" ht="26.35" customHeight="1" x14ac:dyDescent="0.3">
      <c r="A194" s="66" t="s">
        <v>7</v>
      </c>
      <c r="B194" s="66" t="s">
        <v>8</v>
      </c>
      <c r="C194" s="40">
        <f>C193</f>
        <v>20</v>
      </c>
      <c r="D194" s="67" t="s">
        <v>168</v>
      </c>
      <c r="E194" s="68" t="s">
        <v>169</v>
      </c>
      <c r="F194" s="69"/>
      <c r="G194" s="70">
        <f t="shared" si="7"/>
        <v>0.93806906563280756</v>
      </c>
      <c r="H194" s="71">
        <v>41160448.450000003</v>
      </c>
      <c r="I194" s="29"/>
      <c r="J194" s="29"/>
      <c r="K194" s="29"/>
      <c r="L194" s="29"/>
      <c r="M194" s="29"/>
      <c r="N194" s="29"/>
    </row>
    <row r="195" spans="1:14" ht="15.8" customHeight="1" x14ac:dyDescent="0.3">
      <c r="A195" s="72" t="s">
        <v>7</v>
      </c>
      <c r="B195" s="72" t="s">
        <v>8</v>
      </c>
      <c r="C195" s="97">
        <f>C194</f>
        <v>20</v>
      </c>
      <c r="D195" s="73" t="s">
        <v>170</v>
      </c>
      <c r="E195" s="4" t="s">
        <v>171</v>
      </c>
      <c r="F195" s="5"/>
      <c r="G195" s="79">
        <f t="shared" si="7"/>
        <v>0.93806906563280756</v>
      </c>
      <c r="H195" s="80">
        <v>41160448.450000003</v>
      </c>
      <c r="I195" s="29"/>
      <c r="J195" s="29"/>
      <c r="K195" s="29"/>
      <c r="L195" s="29"/>
      <c r="M195" s="29"/>
      <c r="N195" s="29"/>
    </row>
    <row r="196" spans="1:14" ht="29.25" customHeight="1" x14ac:dyDescent="0.3">
      <c r="A196" s="66" t="s">
        <v>7</v>
      </c>
      <c r="B196" s="66" t="s">
        <v>8</v>
      </c>
      <c r="C196" s="95">
        <f>C192+1</f>
        <v>21</v>
      </c>
      <c r="D196" s="90"/>
      <c r="E196" s="91" t="s">
        <v>248</v>
      </c>
      <c r="F196" s="92"/>
      <c r="G196" s="93">
        <f t="shared" si="7"/>
        <v>0</v>
      </c>
      <c r="H196" s="94">
        <v>0</v>
      </c>
      <c r="I196" s="29"/>
      <c r="J196" s="29"/>
      <c r="K196" s="29"/>
      <c r="L196" s="29"/>
      <c r="M196" s="29"/>
      <c r="N196" s="29"/>
    </row>
    <row r="197" spans="1:14" ht="14.95" customHeight="1" x14ac:dyDescent="0.3">
      <c r="A197" s="72" t="s">
        <v>7</v>
      </c>
      <c r="B197" s="72" t="s">
        <v>8</v>
      </c>
      <c r="C197" s="96">
        <f>C196</f>
        <v>21</v>
      </c>
      <c r="D197" s="63">
        <v>1</v>
      </c>
      <c r="E197" s="64" t="s">
        <v>48</v>
      </c>
      <c r="F197" s="11"/>
      <c r="G197" s="13">
        <f t="shared" si="7"/>
        <v>0</v>
      </c>
      <c r="H197" s="65">
        <v>0</v>
      </c>
      <c r="I197" s="29"/>
      <c r="J197" s="29"/>
      <c r="K197" s="29"/>
      <c r="L197" s="29"/>
      <c r="M197" s="29"/>
      <c r="N197" s="29"/>
    </row>
    <row r="198" spans="1:14" ht="26.35" customHeight="1" x14ac:dyDescent="0.3">
      <c r="A198" s="66" t="s">
        <v>7</v>
      </c>
      <c r="B198" s="66" t="s">
        <v>8</v>
      </c>
      <c r="C198" s="40">
        <f>C197</f>
        <v>21</v>
      </c>
      <c r="D198" s="67" t="s">
        <v>61</v>
      </c>
      <c r="E198" s="81" t="s">
        <v>62</v>
      </c>
      <c r="F198" s="69"/>
      <c r="G198" s="70">
        <f t="shared" si="7"/>
        <v>0</v>
      </c>
      <c r="H198" s="71">
        <v>0</v>
      </c>
      <c r="I198" s="29"/>
      <c r="J198" s="29"/>
      <c r="K198" s="26"/>
      <c r="L198" s="29"/>
      <c r="M198" s="29"/>
      <c r="N198" s="29"/>
    </row>
    <row r="199" spans="1:14" ht="15.8" customHeight="1" x14ac:dyDescent="0.3">
      <c r="A199" s="72" t="s">
        <v>7</v>
      </c>
      <c r="B199" s="72" t="s">
        <v>8</v>
      </c>
      <c r="C199" s="97">
        <f>C198</f>
        <v>21</v>
      </c>
      <c r="D199" s="73" t="s">
        <v>63</v>
      </c>
      <c r="E199" s="19" t="s">
        <v>265</v>
      </c>
      <c r="F199" s="5"/>
      <c r="G199" s="79">
        <f t="shared" si="7"/>
        <v>0</v>
      </c>
      <c r="H199" s="80">
        <v>0</v>
      </c>
      <c r="I199" s="29"/>
      <c r="J199" s="29"/>
      <c r="K199" s="32"/>
      <c r="L199" s="29"/>
      <c r="M199" s="29"/>
      <c r="N199" s="29"/>
    </row>
    <row r="200" spans="1:14" ht="30.75" customHeight="1" x14ac:dyDescent="0.3">
      <c r="A200" s="66" t="s">
        <v>7</v>
      </c>
      <c r="B200" s="66" t="s">
        <v>8</v>
      </c>
      <c r="C200" s="95">
        <f>C196+1</f>
        <v>22</v>
      </c>
      <c r="D200" s="90"/>
      <c r="E200" s="101" t="s">
        <v>225</v>
      </c>
      <c r="F200" s="92"/>
      <c r="G200" s="93">
        <f t="shared" si="7"/>
        <v>0.36464872505841034</v>
      </c>
      <c r="H200" s="94">
        <v>16000000</v>
      </c>
      <c r="I200" s="29"/>
      <c r="J200" s="29"/>
      <c r="K200" s="32"/>
      <c r="L200" s="29"/>
      <c r="M200" s="29"/>
      <c r="N200" s="29"/>
    </row>
    <row r="201" spans="1:14" ht="30.05" customHeight="1" x14ac:dyDescent="0.3">
      <c r="A201" s="72" t="s">
        <v>7</v>
      </c>
      <c r="B201" s="72" t="s">
        <v>8</v>
      </c>
      <c r="C201" s="96">
        <f>C200</f>
        <v>22</v>
      </c>
      <c r="D201" s="63" t="s">
        <v>167</v>
      </c>
      <c r="E201" s="64" t="s">
        <v>130</v>
      </c>
      <c r="F201" s="11"/>
      <c r="G201" s="13">
        <f t="shared" si="7"/>
        <v>0.36464872505841034</v>
      </c>
      <c r="H201" s="65">
        <v>16000000</v>
      </c>
      <c r="I201" s="29"/>
      <c r="J201" s="29"/>
      <c r="K201" s="32"/>
      <c r="L201" s="29"/>
      <c r="M201" s="29"/>
      <c r="N201" s="29"/>
    </row>
    <row r="202" spans="1:14" ht="26.35" customHeight="1" x14ac:dyDescent="0.3">
      <c r="A202" s="66" t="s">
        <v>7</v>
      </c>
      <c r="B202" s="66" t="s">
        <v>8</v>
      </c>
      <c r="C202" s="40">
        <f>C201</f>
        <v>22</v>
      </c>
      <c r="D202" s="67" t="s">
        <v>168</v>
      </c>
      <c r="E202" s="68" t="s">
        <v>169</v>
      </c>
      <c r="F202" s="69"/>
      <c r="G202" s="70">
        <f t="shared" si="7"/>
        <v>0.36464872505841034</v>
      </c>
      <c r="H202" s="71">
        <v>16000000</v>
      </c>
      <c r="I202" s="29"/>
      <c r="J202" s="29"/>
      <c r="K202" s="32"/>
      <c r="L202" s="29"/>
      <c r="M202" s="29"/>
      <c r="N202" s="29"/>
    </row>
    <row r="203" spans="1:14" ht="15.8" customHeight="1" x14ac:dyDescent="0.3">
      <c r="A203" s="72" t="s">
        <v>7</v>
      </c>
      <c r="B203" s="72" t="s">
        <v>8</v>
      </c>
      <c r="C203" s="97">
        <f>C202</f>
        <v>22</v>
      </c>
      <c r="D203" s="73" t="s">
        <v>170</v>
      </c>
      <c r="E203" s="4" t="s">
        <v>171</v>
      </c>
      <c r="F203" s="69"/>
      <c r="G203" s="79">
        <f t="shared" si="7"/>
        <v>0.36464872505841034</v>
      </c>
      <c r="H203" s="80">
        <v>16000000</v>
      </c>
      <c r="I203" s="29"/>
      <c r="J203" s="29"/>
      <c r="K203" s="32"/>
      <c r="L203" s="29"/>
      <c r="M203" s="29"/>
      <c r="N203" s="29"/>
    </row>
    <row r="204" spans="1:14" ht="15.8" customHeight="1" x14ac:dyDescent="0.3">
      <c r="A204" s="66" t="s">
        <v>7</v>
      </c>
      <c r="B204" s="66" t="s">
        <v>8</v>
      </c>
      <c r="C204" s="95">
        <f>C200+1</f>
        <v>23</v>
      </c>
      <c r="D204" s="90"/>
      <c r="E204" s="91" t="s">
        <v>249</v>
      </c>
      <c r="F204" s="92"/>
      <c r="G204" s="93">
        <f t="shared" si="7"/>
        <v>0</v>
      </c>
      <c r="H204" s="94">
        <v>0</v>
      </c>
      <c r="I204" s="29"/>
      <c r="J204" s="29"/>
      <c r="K204" s="32"/>
      <c r="L204" s="29"/>
      <c r="M204" s="29"/>
      <c r="N204" s="29"/>
    </row>
    <row r="205" spans="1:14" x14ac:dyDescent="0.3">
      <c r="A205" s="72" t="s">
        <v>7</v>
      </c>
      <c r="B205" s="72" t="s">
        <v>8</v>
      </c>
      <c r="C205" s="96">
        <f>C204</f>
        <v>23</v>
      </c>
      <c r="D205" s="102" t="s">
        <v>185</v>
      </c>
      <c r="E205" s="103" t="s">
        <v>48</v>
      </c>
      <c r="F205" s="11"/>
      <c r="G205" s="13">
        <f t="shared" si="7"/>
        <v>0</v>
      </c>
      <c r="H205" s="65">
        <v>0</v>
      </c>
      <c r="I205" s="29"/>
      <c r="J205" s="29"/>
      <c r="K205" s="32"/>
      <c r="L205" s="29"/>
      <c r="M205" s="29"/>
      <c r="N205" s="29"/>
    </row>
    <row r="206" spans="1:14" ht="26.35" customHeight="1" x14ac:dyDescent="0.3">
      <c r="A206" s="66" t="s">
        <v>7</v>
      </c>
      <c r="B206" s="66" t="s">
        <v>8</v>
      </c>
      <c r="C206" s="40">
        <f>C205</f>
        <v>23</v>
      </c>
      <c r="D206" s="67" t="s">
        <v>61</v>
      </c>
      <c r="E206" s="104" t="s">
        <v>62</v>
      </c>
      <c r="F206" s="69"/>
      <c r="G206" s="70">
        <f t="shared" ref="G206:G238" si="9">+H206/$H$6*100</f>
        <v>0</v>
      </c>
      <c r="H206" s="71">
        <v>0</v>
      </c>
      <c r="I206" s="29"/>
      <c r="J206" s="29"/>
      <c r="K206" s="29"/>
      <c r="L206" s="29"/>
      <c r="M206" s="29"/>
      <c r="N206" s="29"/>
    </row>
    <row r="207" spans="1:14" ht="15.8" customHeight="1" x14ac:dyDescent="0.3">
      <c r="A207" s="72" t="s">
        <v>7</v>
      </c>
      <c r="B207" s="72" t="s">
        <v>8</v>
      </c>
      <c r="C207" s="97">
        <f>C206</f>
        <v>23</v>
      </c>
      <c r="D207" s="73" t="s">
        <v>170</v>
      </c>
      <c r="E207" s="4" t="s">
        <v>171</v>
      </c>
      <c r="F207" s="5"/>
      <c r="G207" s="79">
        <f t="shared" si="9"/>
        <v>0</v>
      </c>
      <c r="H207" s="80">
        <v>0</v>
      </c>
      <c r="I207" s="29"/>
      <c r="J207" s="29"/>
      <c r="K207" s="29"/>
      <c r="L207" s="29"/>
      <c r="M207" s="29"/>
      <c r="N207" s="29"/>
    </row>
    <row r="208" spans="1:14" ht="15.8" customHeight="1" x14ac:dyDescent="0.3">
      <c r="A208" s="66" t="s">
        <v>7</v>
      </c>
      <c r="B208" s="66" t="s">
        <v>8</v>
      </c>
      <c r="C208" s="95">
        <f>C204+1</f>
        <v>24</v>
      </c>
      <c r="D208" s="90"/>
      <c r="E208" s="91" t="s">
        <v>224</v>
      </c>
      <c r="F208" s="92"/>
      <c r="G208" s="93">
        <f t="shared" si="9"/>
        <v>0.29015835187511418</v>
      </c>
      <c r="H208" s="94">
        <v>12731523</v>
      </c>
      <c r="I208" s="29"/>
      <c r="J208" s="29"/>
      <c r="K208" s="29"/>
      <c r="L208" s="29"/>
      <c r="M208" s="29"/>
      <c r="N208" s="29"/>
    </row>
    <row r="209" spans="1:14" ht="14.95" customHeight="1" x14ac:dyDescent="0.3">
      <c r="A209" s="72" t="s">
        <v>7</v>
      </c>
      <c r="B209" s="72" t="s">
        <v>8</v>
      </c>
      <c r="C209" s="96">
        <f>C208</f>
        <v>24</v>
      </c>
      <c r="D209" s="63">
        <v>1</v>
      </c>
      <c r="E209" s="64" t="s">
        <v>48</v>
      </c>
      <c r="F209" s="11"/>
      <c r="G209" s="13">
        <f t="shared" si="9"/>
        <v>0.29015835187511418</v>
      </c>
      <c r="H209" s="65">
        <v>12731523</v>
      </c>
      <c r="I209" s="29"/>
      <c r="J209" s="32"/>
      <c r="K209" s="32"/>
      <c r="L209" s="29"/>
      <c r="M209" s="29"/>
      <c r="N209" s="29"/>
    </row>
    <row r="210" spans="1:14" ht="26.35" customHeight="1" x14ac:dyDescent="0.3">
      <c r="A210" s="66" t="s">
        <v>7</v>
      </c>
      <c r="B210" s="66" t="s">
        <v>8</v>
      </c>
      <c r="C210" s="40">
        <f>C209</f>
        <v>24</v>
      </c>
      <c r="D210" s="67" t="s">
        <v>61</v>
      </c>
      <c r="E210" s="81" t="s">
        <v>62</v>
      </c>
      <c r="F210" s="69"/>
      <c r="G210" s="70">
        <f t="shared" si="9"/>
        <v>0.29015835187511418</v>
      </c>
      <c r="H210" s="71">
        <v>12731523</v>
      </c>
      <c r="I210" s="29"/>
      <c r="J210" s="32"/>
      <c r="K210" s="32"/>
      <c r="L210" s="29"/>
      <c r="M210" s="29"/>
      <c r="N210" s="29"/>
    </row>
    <row r="211" spans="1:14" ht="15.8" customHeight="1" x14ac:dyDescent="0.3">
      <c r="A211" s="72" t="s">
        <v>7</v>
      </c>
      <c r="B211" s="72" t="s">
        <v>8</v>
      </c>
      <c r="C211" s="97">
        <f>C210</f>
        <v>24</v>
      </c>
      <c r="D211" s="73" t="s">
        <v>63</v>
      </c>
      <c r="E211" s="19" t="s">
        <v>265</v>
      </c>
      <c r="F211" s="5"/>
      <c r="G211" s="79">
        <f t="shared" si="9"/>
        <v>0.29015835187511418</v>
      </c>
      <c r="H211" s="80">
        <v>12731523</v>
      </c>
      <c r="I211" s="29"/>
      <c r="J211" s="32"/>
      <c r="K211" s="32"/>
      <c r="L211" s="29"/>
      <c r="M211" s="29"/>
      <c r="N211" s="29"/>
    </row>
    <row r="212" spans="1:14" ht="31.6" customHeight="1" x14ac:dyDescent="0.3">
      <c r="A212" s="66" t="s">
        <v>7</v>
      </c>
      <c r="B212" s="66" t="s">
        <v>8</v>
      </c>
      <c r="C212" s="95">
        <f>C208+1</f>
        <v>25</v>
      </c>
      <c r="D212" s="90"/>
      <c r="E212" s="91" t="s">
        <v>223</v>
      </c>
      <c r="F212" s="92"/>
      <c r="G212" s="93">
        <f t="shared" si="9"/>
        <v>0.42994795893238474</v>
      </c>
      <c r="H212" s="94">
        <v>18865189.620000001</v>
      </c>
      <c r="I212" s="29"/>
      <c r="J212" s="32"/>
      <c r="K212" s="32"/>
      <c r="L212" s="29"/>
      <c r="M212" s="29"/>
      <c r="N212" s="29"/>
    </row>
    <row r="213" spans="1:14" ht="14.95" customHeight="1" x14ac:dyDescent="0.3">
      <c r="A213" s="72" t="s">
        <v>7</v>
      </c>
      <c r="B213" s="72" t="s">
        <v>8</v>
      </c>
      <c r="C213" s="96">
        <f>C212</f>
        <v>25</v>
      </c>
      <c r="D213" s="63">
        <v>1</v>
      </c>
      <c r="E213" s="64" t="s">
        <v>48</v>
      </c>
      <c r="F213" s="11"/>
      <c r="G213" s="13">
        <f t="shared" si="9"/>
        <v>0.42994795893238474</v>
      </c>
      <c r="H213" s="65">
        <v>18865189.620000001</v>
      </c>
      <c r="I213" s="29"/>
      <c r="J213" s="32"/>
      <c r="K213" s="32"/>
      <c r="L213" s="29"/>
      <c r="M213" s="29"/>
      <c r="N213" s="29"/>
    </row>
    <row r="214" spans="1:14" x14ac:dyDescent="0.3">
      <c r="A214" s="66" t="s">
        <v>7</v>
      </c>
      <c r="B214" s="66" t="s">
        <v>8</v>
      </c>
      <c r="C214" s="40">
        <f>C213</f>
        <v>25</v>
      </c>
      <c r="D214" s="67" t="s">
        <v>61</v>
      </c>
      <c r="E214" s="81" t="s">
        <v>62</v>
      </c>
      <c r="F214" s="69"/>
      <c r="G214" s="70">
        <f t="shared" si="9"/>
        <v>0.42994795893238474</v>
      </c>
      <c r="H214" s="71">
        <v>18865189.620000001</v>
      </c>
      <c r="I214" s="120"/>
      <c r="J214" s="120"/>
      <c r="K214" s="26"/>
      <c r="L214" s="121"/>
      <c r="M214" s="121"/>
      <c r="N214" s="121"/>
    </row>
    <row r="215" spans="1:14" ht="15.8" customHeight="1" x14ac:dyDescent="0.3">
      <c r="A215" s="72" t="s">
        <v>7</v>
      </c>
      <c r="B215" s="72" t="s">
        <v>8</v>
      </c>
      <c r="C215" s="97">
        <f>C214</f>
        <v>25</v>
      </c>
      <c r="D215" s="73" t="s">
        <v>63</v>
      </c>
      <c r="E215" s="19" t="s">
        <v>265</v>
      </c>
      <c r="F215" s="5"/>
      <c r="G215" s="79">
        <f t="shared" si="9"/>
        <v>0.42994795893238474</v>
      </c>
      <c r="H215" s="80">
        <v>18865189.620000001</v>
      </c>
      <c r="I215" s="122"/>
      <c r="J215" s="122"/>
      <c r="K215" s="26"/>
      <c r="L215" s="121"/>
      <c r="M215" s="121"/>
      <c r="N215" s="121"/>
    </row>
    <row r="216" spans="1:14" x14ac:dyDescent="0.3">
      <c r="A216" s="66" t="s">
        <v>7</v>
      </c>
      <c r="B216" s="66" t="s">
        <v>8</v>
      </c>
      <c r="C216" s="95">
        <f>C212+1</f>
        <v>26</v>
      </c>
      <c r="D216" s="90"/>
      <c r="E216" s="91" t="s">
        <v>242</v>
      </c>
      <c r="F216" s="92"/>
      <c r="G216" s="93">
        <f t="shared" si="9"/>
        <v>32.615906586308846</v>
      </c>
      <c r="H216" s="94">
        <v>1431115672.48</v>
      </c>
      <c r="I216" s="122"/>
      <c r="J216" s="122"/>
      <c r="K216" s="119"/>
      <c r="L216" s="121"/>
      <c r="M216" s="121"/>
      <c r="N216" s="121"/>
    </row>
    <row r="217" spans="1:14" x14ac:dyDescent="0.3">
      <c r="A217" s="72" t="s">
        <v>7</v>
      </c>
      <c r="B217" s="72" t="s">
        <v>8</v>
      </c>
      <c r="C217" s="96">
        <f t="shared" ref="C217:C222" si="10">C216</f>
        <v>26</v>
      </c>
      <c r="D217" s="102" t="s">
        <v>185</v>
      </c>
      <c r="E217" s="103" t="s">
        <v>48</v>
      </c>
      <c r="F217" s="11"/>
      <c r="G217" s="13">
        <f t="shared" ref="G217:G222" si="11">+H217/$H$7*100</f>
        <v>2.9796518480152563</v>
      </c>
      <c r="H217" s="65">
        <v>130740700</v>
      </c>
      <c r="I217" s="122"/>
      <c r="J217" s="122"/>
      <c r="K217" s="29"/>
      <c r="L217" s="29"/>
      <c r="M217" s="29"/>
      <c r="N217" s="29"/>
    </row>
    <row r="218" spans="1:14" x14ac:dyDescent="0.3">
      <c r="A218" s="66" t="s">
        <v>7</v>
      </c>
      <c r="B218" s="66" t="s">
        <v>8</v>
      </c>
      <c r="C218" s="40">
        <f t="shared" si="10"/>
        <v>26</v>
      </c>
      <c r="D218" s="67" t="s">
        <v>61</v>
      </c>
      <c r="E218" s="104" t="s">
        <v>62</v>
      </c>
      <c r="F218" s="69"/>
      <c r="G218" s="70">
        <f t="shared" si="11"/>
        <v>2.9796518480152563</v>
      </c>
      <c r="H218" s="71">
        <v>130740700</v>
      </c>
      <c r="I218" s="122"/>
      <c r="J218" s="122"/>
      <c r="K218" s="29"/>
      <c r="L218" s="29"/>
      <c r="M218" s="29"/>
      <c r="N218" s="29"/>
    </row>
    <row r="219" spans="1:14" x14ac:dyDescent="0.3">
      <c r="A219" s="72" t="s">
        <v>7</v>
      </c>
      <c r="B219" s="72" t="s">
        <v>8</v>
      </c>
      <c r="C219" s="97">
        <f t="shared" si="10"/>
        <v>26</v>
      </c>
      <c r="D219" s="73" t="s">
        <v>63</v>
      </c>
      <c r="E219" s="105" t="s">
        <v>265</v>
      </c>
      <c r="F219" s="5"/>
      <c r="G219" s="79">
        <f t="shared" si="11"/>
        <v>2.9796518480152563</v>
      </c>
      <c r="H219" s="80">
        <v>130740700</v>
      </c>
      <c r="I219" s="122"/>
      <c r="J219" s="122"/>
      <c r="K219" s="29"/>
      <c r="L219" s="29"/>
      <c r="M219" s="29"/>
      <c r="N219" s="29"/>
    </row>
    <row r="220" spans="1:14" x14ac:dyDescent="0.3">
      <c r="A220" s="72" t="s">
        <v>7</v>
      </c>
      <c r="B220" s="72" t="s">
        <v>8</v>
      </c>
      <c r="C220" s="96">
        <f t="shared" si="10"/>
        <v>26</v>
      </c>
      <c r="D220" s="106" t="s">
        <v>7</v>
      </c>
      <c r="E220" s="103" t="s">
        <v>141</v>
      </c>
      <c r="F220" s="11"/>
      <c r="G220" s="13">
        <f t="shared" si="11"/>
        <v>0.40602364916771522</v>
      </c>
      <c r="H220" s="65">
        <v>17815442.48</v>
      </c>
      <c r="I220" s="122"/>
      <c r="J220" s="122"/>
      <c r="K220" s="29"/>
      <c r="L220" s="29"/>
      <c r="M220" s="29"/>
      <c r="N220" s="29"/>
    </row>
    <row r="221" spans="1:14" x14ac:dyDescent="0.3">
      <c r="A221" s="66" t="s">
        <v>7</v>
      </c>
      <c r="B221" s="107" t="s">
        <v>8</v>
      </c>
      <c r="C221" s="40">
        <f t="shared" si="10"/>
        <v>26</v>
      </c>
      <c r="D221" s="108" t="s">
        <v>235</v>
      </c>
      <c r="E221" s="109" t="s">
        <v>236</v>
      </c>
      <c r="F221" s="69"/>
      <c r="G221" s="70">
        <f t="shared" si="11"/>
        <v>0.40602364916771522</v>
      </c>
      <c r="H221" s="71">
        <v>17815442.48</v>
      </c>
      <c r="I221" s="122"/>
      <c r="J221" s="122"/>
      <c r="K221" s="29"/>
      <c r="L221" s="29"/>
      <c r="M221" s="29"/>
      <c r="N221" s="29"/>
    </row>
    <row r="222" spans="1:14" ht="28.25" x14ac:dyDescent="0.3">
      <c r="A222" s="110" t="s">
        <v>7</v>
      </c>
      <c r="B222" s="111" t="s">
        <v>8</v>
      </c>
      <c r="C222" s="97">
        <f t="shared" si="10"/>
        <v>26</v>
      </c>
      <c r="D222" s="112" t="s">
        <v>237</v>
      </c>
      <c r="E222" s="113" t="s">
        <v>238</v>
      </c>
      <c r="F222" s="5"/>
      <c r="G222" s="79">
        <f t="shared" si="11"/>
        <v>0.40602364916771522</v>
      </c>
      <c r="H222" s="80">
        <v>17815442.48</v>
      </c>
      <c r="I222" s="122"/>
      <c r="J222" s="122"/>
      <c r="K222" s="29"/>
      <c r="L222" s="29"/>
      <c r="M222" s="29"/>
      <c r="N222" s="29"/>
    </row>
    <row r="223" spans="1:14" x14ac:dyDescent="0.3">
      <c r="A223" s="72" t="s">
        <v>7</v>
      </c>
      <c r="B223" s="72" t="s">
        <v>8</v>
      </c>
      <c r="C223" s="96">
        <f>C216</f>
        <v>26</v>
      </c>
      <c r="D223" s="63" t="s">
        <v>167</v>
      </c>
      <c r="E223" s="64" t="s">
        <v>130</v>
      </c>
      <c r="F223" s="11"/>
      <c r="G223" s="13">
        <f t="shared" si="9"/>
        <v>29.230231089125873</v>
      </c>
      <c r="H223" s="65">
        <v>1282559530</v>
      </c>
      <c r="I223" s="122"/>
      <c r="J223" s="122"/>
      <c r="K223" s="26"/>
      <c r="L223" s="121"/>
      <c r="M223" s="121"/>
      <c r="N223" s="121"/>
    </row>
    <row r="224" spans="1:14" x14ac:dyDescent="0.3">
      <c r="A224" s="66" t="s">
        <v>7</v>
      </c>
      <c r="B224" s="66" t="s">
        <v>8</v>
      </c>
      <c r="C224" s="40">
        <f>C223</f>
        <v>26</v>
      </c>
      <c r="D224" s="67" t="s">
        <v>131</v>
      </c>
      <c r="E224" s="109" t="s">
        <v>132</v>
      </c>
      <c r="F224" s="69"/>
      <c r="G224" s="70">
        <f>+H224/$H$7*100</f>
        <v>26.496232808646532</v>
      </c>
      <c r="H224" s="71">
        <v>1162597579</v>
      </c>
      <c r="I224" s="29"/>
      <c r="J224" s="27"/>
      <c r="K224" s="29"/>
      <c r="L224" s="29"/>
      <c r="M224" s="29"/>
      <c r="N224" s="29"/>
    </row>
    <row r="225" spans="1:14" x14ac:dyDescent="0.3">
      <c r="A225" s="72" t="s">
        <v>7</v>
      </c>
      <c r="B225" s="72" t="s">
        <v>8</v>
      </c>
      <c r="C225" s="97">
        <f>C224</f>
        <v>26</v>
      </c>
      <c r="D225" s="73" t="s">
        <v>239</v>
      </c>
      <c r="E225" s="114" t="s">
        <v>240</v>
      </c>
      <c r="F225" s="5"/>
      <c r="G225" s="79">
        <f>+H225/$H$7*100</f>
        <v>20.110248579924107</v>
      </c>
      <c r="H225" s="80">
        <v>882394357</v>
      </c>
      <c r="I225" s="29"/>
      <c r="J225" s="27"/>
      <c r="K225" s="29"/>
      <c r="L225" s="29"/>
      <c r="M225" s="29"/>
      <c r="N225" s="29"/>
    </row>
    <row r="226" spans="1:14" x14ac:dyDescent="0.3">
      <c r="A226" s="72" t="s">
        <v>7</v>
      </c>
      <c r="B226" s="72" t="s">
        <v>8</v>
      </c>
      <c r="C226" s="72" t="s">
        <v>241</v>
      </c>
      <c r="D226" s="73" t="s">
        <v>173</v>
      </c>
      <c r="E226" s="4" t="s">
        <v>174</v>
      </c>
      <c r="F226" s="5"/>
      <c r="G226" s="79">
        <f>+H226/$H$7*100</f>
        <v>6.3859842287224193</v>
      </c>
      <c r="H226" s="80">
        <v>280203222</v>
      </c>
      <c r="I226" s="29"/>
      <c r="J226" s="27"/>
      <c r="K226" s="29"/>
      <c r="L226" s="29"/>
      <c r="M226" s="29"/>
      <c r="N226" s="29"/>
    </row>
    <row r="227" spans="1:14" x14ac:dyDescent="0.3">
      <c r="A227" s="66" t="s">
        <v>7</v>
      </c>
      <c r="B227" s="66" t="s">
        <v>8</v>
      </c>
      <c r="C227" s="40">
        <f>C223</f>
        <v>26</v>
      </c>
      <c r="D227" s="67" t="s">
        <v>168</v>
      </c>
      <c r="E227" s="68" t="s">
        <v>169</v>
      </c>
      <c r="F227" s="69"/>
      <c r="G227" s="70">
        <f t="shared" si="9"/>
        <v>2.733998280479343</v>
      </c>
      <c r="H227" s="71">
        <v>119961951</v>
      </c>
      <c r="I227" s="29"/>
      <c r="J227" s="27"/>
      <c r="K227" s="29"/>
      <c r="L227" s="29"/>
      <c r="M227" s="29"/>
      <c r="N227" s="29"/>
    </row>
    <row r="228" spans="1:14" x14ac:dyDescent="0.3">
      <c r="A228" s="72" t="s">
        <v>7</v>
      </c>
      <c r="B228" s="72" t="s">
        <v>8</v>
      </c>
      <c r="C228" s="97">
        <f>C227</f>
        <v>26</v>
      </c>
      <c r="D228" s="73" t="s">
        <v>170</v>
      </c>
      <c r="E228" s="4" t="s">
        <v>171</v>
      </c>
      <c r="F228" s="5"/>
      <c r="G228" s="79">
        <f t="shared" si="9"/>
        <v>2.733998280479343</v>
      </c>
      <c r="H228" s="80">
        <v>119961951</v>
      </c>
      <c r="I228" s="29"/>
      <c r="J228" s="27"/>
      <c r="K228" s="29"/>
      <c r="L228" s="29"/>
      <c r="M228" s="29"/>
      <c r="N228" s="29"/>
    </row>
    <row r="229" spans="1:14" ht="26.35" customHeight="1" x14ac:dyDescent="0.3">
      <c r="A229" s="66" t="s">
        <v>7</v>
      </c>
      <c r="B229" s="66" t="s">
        <v>8</v>
      </c>
      <c r="C229" s="95">
        <f>C216+1</f>
        <v>27</v>
      </c>
      <c r="D229" s="90"/>
      <c r="E229" s="91" t="s">
        <v>232</v>
      </c>
      <c r="F229" s="92"/>
      <c r="G229" s="93">
        <f t="shared" si="9"/>
        <v>0</v>
      </c>
      <c r="H229" s="94">
        <v>0</v>
      </c>
      <c r="I229" s="29"/>
      <c r="J229" s="29"/>
      <c r="K229" s="29"/>
      <c r="L229" s="29"/>
      <c r="M229" s="29"/>
      <c r="N229" s="29"/>
    </row>
    <row r="230" spans="1:14" ht="15.8" customHeight="1" x14ac:dyDescent="0.3">
      <c r="A230" s="72" t="s">
        <v>7</v>
      </c>
      <c r="B230" s="72" t="s">
        <v>8</v>
      </c>
      <c r="C230" s="96">
        <f>C229</f>
        <v>27</v>
      </c>
      <c r="D230" s="63" t="s">
        <v>185</v>
      </c>
      <c r="E230" s="64" t="s">
        <v>48</v>
      </c>
      <c r="F230" s="11"/>
      <c r="G230" s="13">
        <f t="shared" si="9"/>
        <v>0</v>
      </c>
      <c r="H230" s="65">
        <v>0</v>
      </c>
      <c r="I230" s="29"/>
      <c r="J230" s="29"/>
      <c r="K230" s="29"/>
      <c r="L230" s="29"/>
      <c r="M230" s="29"/>
      <c r="N230" s="29"/>
    </row>
    <row r="231" spans="1:14" ht="15.8" customHeight="1" x14ac:dyDescent="0.3">
      <c r="A231" s="66" t="s">
        <v>7</v>
      </c>
      <c r="B231" s="66" t="s">
        <v>8</v>
      </c>
      <c r="C231" s="40">
        <f>C230</f>
        <v>27</v>
      </c>
      <c r="D231" s="67" t="s">
        <v>193</v>
      </c>
      <c r="E231" s="68" t="s">
        <v>194</v>
      </c>
      <c r="F231" s="69"/>
      <c r="G231" s="70">
        <f t="shared" si="9"/>
        <v>0</v>
      </c>
      <c r="H231" s="71">
        <v>0</v>
      </c>
      <c r="I231" s="29"/>
      <c r="J231" s="29"/>
      <c r="K231" s="29"/>
      <c r="L231" s="29"/>
      <c r="M231" s="29"/>
      <c r="N231" s="29"/>
    </row>
    <row r="232" spans="1:14" ht="14.95" customHeight="1" x14ac:dyDescent="0.3">
      <c r="A232" s="72" t="s">
        <v>7</v>
      </c>
      <c r="B232" s="72" t="s">
        <v>8</v>
      </c>
      <c r="C232" s="97">
        <f>C231</f>
        <v>27</v>
      </c>
      <c r="D232" s="73" t="s">
        <v>195</v>
      </c>
      <c r="E232" s="4" t="s">
        <v>196</v>
      </c>
      <c r="F232" s="5"/>
      <c r="G232" s="79">
        <f t="shared" si="9"/>
        <v>0</v>
      </c>
      <c r="H232" s="80">
        <v>0</v>
      </c>
      <c r="I232" s="29"/>
      <c r="J232" s="29"/>
      <c r="K232" s="29"/>
      <c r="L232" s="29"/>
      <c r="M232" s="29"/>
      <c r="N232" s="29"/>
    </row>
    <row r="233" spans="1:14" x14ac:dyDescent="0.3">
      <c r="A233" s="66" t="s">
        <v>7</v>
      </c>
      <c r="B233" s="66" t="s">
        <v>8</v>
      </c>
      <c r="C233" s="89">
        <v>28</v>
      </c>
      <c r="D233" s="90"/>
      <c r="E233" s="91" t="s">
        <v>231</v>
      </c>
      <c r="F233" s="92"/>
      <c r="G233" s="93">
        <f t="shared" si="9"/>
        <v>3.5268551201105655E-2</v>
      </c>
      <c r="H233" s="94">
        <v>1547508</v>
      </c>
      <c r="I233" s="29"/>
      <c r="J233" s="119"/>
      <c r="K233" s="29"/>
      <c r="L233" s="29"/>
      <c r="M233" s="29"/>
      <c r="N233" s="29"/>
    </row>
    <row r="234" spans="1:14" x14ac:dyDescent="0.3">
      <c r="A234" s="62" t="s">
        <v>7</v>
      </c>
      <c r="B234" s="62" t="s">
        <v>8</v>
      </c>
      <c r="C234" s="86">
        <v>28</v>
      </c>
      <c r="D234" s="63">
        <v>2</v>
      </c>
      <c r="E234" s="64" t="s">
        <v>94</v>
      </c>
      <c r="F234" s="11"/>
      <c r="G234" s="13">
        <f t="shared" si="9"/>
        <v>3.5268551201105655E-2</v>
      </c>
      <c r="H234" s="65">
        <v>1547508</v>
      </c>
      <c r="I234" s="29"/>
      <c r="J234" s="27"/>
      <c r="K234" s="29"/>
      <c r="L234" s="29"/>
      <c r="M234" s="29"/>
      <c r="N234" s="29"/>
    </row>
    <row r="235" spans="1:14" x14ac:dyDescent="0.3">
      <c r="A235" s="66" t="s">
        <v>7</v>
      </c>
      <c r="B235" s="66" t="s">
        <v>8</v>
      </c>
      <c r="C235" s="87">
        <v>28</v>
      </c>
      <c r="D235" s="67" t="s">
        <v>95</v>
      </c>
      <c r="E235" s="68" t="s">
        <v>96</v>
      </c>
      <c r="F235" s="69"/>
      <c r="G235" s="70">
        <f t="shared" si="9"/>
        <v>3.4179482202628078E-2</v>
      </c>
      <c r="H235" s="71">
        <v>1499722</v>
      </c>
      <c r="I235" s="29"/>
      <c r="J235" s="27"/>
      <c r="K235" s="29"/>
      <c r="L235" s="29"/>
      <c r="M235" s="29"/>
      <c r="N235" s="29"/>
    </row>
    <row r="236" spans="1:14" x14ac:dyDescent="0.3">
      <c r="A236" s="72" t="s">
        <v>7</v>
      </c>
      <c r="B236" s="72" t="s">
        <v>8</v>
      </c>
      <c r="C236" s="88">
        <v>28</v>
      </c>
      <c r="D236" s="73" t="s">
        <v>97</v>
      </c>
      <c r="E236" s="4" t="s">
        <v>98</v>
      </c>
      <c r="F236" s="5"/>
      <c r="G236" s="79">
        <f t="shared" si="9"/>
        <v>3.4179482202628078E-2</v>
      </c>
      <c r="H236" s="80">
        <v>1499722</v>
      </c>
      <c r="I236" s="29"/>
      <c r="J236" s="27"/>
      <c r="K236" s="29"/>
      <c r="L236" s="29"/>
      <c r="M236" s="29"/>
      <c r="N236" s="29"/>
    </row>
    <row r="237" spans="1:14" ht="26.05" x14ac:dyDescent="0.3">
      <c r="A237" s="66" t="s">
        <v>7</v>
      </c>
      <c r="B237" s="66" t="s">
        <v>8</v>
      </c>
      <c r="C237" s="87">
        <f>C236</f>
        <v>28</v>
      </c>
      <c r="D237" s="67" t="s">
        <v>103</v>
      </c>
      <c r="E237" s="68" t="s">
        <v>104</v>
      </c>
      <c r="F237" s="5"/>
      <c r="G237" s="70">
        <f t="shared" si="9"/>
        <v>1.0890689984775746E-3</v>
      </c>
      <c r="H237" s="71">
        <v>47786</v>
      </c>
      <c r="I237" s="29"/>
      <c r="J237" s="27"/>
      <c r="K237" s="29"/>
      <c r="L237" s="29"/>
      <c r="M237" s="29"/>
      <c r="N237" s="29"/>
    </row>
    <row r="238" spans="1:14" x14ac:dyDescent="0.3">
      <c r="A238" s="72" t="s">
        <v>7</v>
      </c>
      <c r="B238" s="72" t="s">
        <v>8</v>
      </c>
      <c r="C238" s="72" t="s">
        <v>233</v>
      </c>
      <c r="D238" s="73" t="s">
        <v>105</v>
      </c>
      <c r="E238" s="4" t="s">
        <v>266</v>
      </c>
      <c r="F238" s="5"/>
      <c r="G238" s="79">
        <f t="shared" si="9"/>
        <v>1.0890689984775746E-3</v>
      </c>
      <c r="H238" s="80">
        <v>47786</v>
      </c>
      <c r="I238" s="29"/>
      <c r="J238" s="27"/>
      <c r="K238" s="29"/>
      <c r="L238" s="29"/>
      <c r="M238" s="29"/>
      <c r="N238" s="29"/>
    </row>
    <row r="239" spans="1:14" ht="26.05" x14ac:dyDescent="0.3">
      <c r="A239" s="66" t="s">
        <v>7</v>
      </c>
      <c r="B239" s="66" t="s">
        <v>8</v>
      </c>
      <c r="C239" s="89">
        <f>C233+1</f>
        <v>29</v>
      </c>
      <c r="D239" s="90"/>
      <c r="E239" s="91" t="s">
        <v>234</v>
      </c>
      <c r="F239" s="92"/>
      <c r="G239" s="93">
        <f>+H239/$H$7*100</f>
        <v>1.333974559121005</v>
      </c>
      <c r="H239" s="94">
        <v>58531928.07</v>
      </c>
      <c r="I239" s="29"/>
      <c r="J239" s="27"/>
      <c r="K239" s="29"/>
      <c r="L239" s="29"/>
      <c r="M239" s="29"/>
      <c r="N239" s="29"/>
    </row>
    <row r="240" spans="1:14" x14ac:dyDescent="0.3">
      <c r="A240" s="72" t="s">
        <v>7</v>
      </c>
      <c r="B240" s="72" t="s">
        <v>8</v>
      </c>
      <c r="C240" s="96">
        <f>C239</f>
        <v>29</v>
      </c>
      <c r="D240" s="63" t="s">
        <v>167</v>
      </c>
      <c r="E240" s="64" t="s">
        <v>130</v>
      </c>
      <c r="F240" s="11"/>
      <c r="G240" s="13">
        <f>+H240/$H$7*100</f>
        <v>1.333974559121005</v>
      </c>
      <c r="H240" s="65">
        <v>58531928.07</v>
      </c>
      <c r="I240" s="29"/>
      <c r="J240" s="27"/>
      <c r="K240" s="29"/>
      <c r="L240" s="29"/>
      <c r="M240" s="29"/>
      <c r="N240" s="29"/>
    </row>
    <row r="241" spans="1:14" x14ac:dyDescent="0.3">
      <c r="A241" s="66" t="s">
        <v>7</v>
      </c>
      <c r="B241" s="66" t="s">
        <v>8</v>
      </c>
      <c r="C241" s="40">
        <f>C240</f>
        <v>29</v>
      </c>
      <c r="D241" s="67" t="s">
        <v>168</v>
      </c>
      <c r="E241" s="68" t="s">
        <v>169</v>
      </c>
      <c r="F241" s="69"/>
      <c r="G241" s="70">
        <f>+H241/$H$7*100</f>
        <v>1.333974559121005</v>
      </c>
      <c r="H241" s="71">
        <v>58531928.07</v>
      </c>
      <c r="I241" s="29"/>
      <c r="J241" s="27"/>
      <c r="K241" s="29"/>
      <c r="L241" s="29"/>
      <c r="M241" s="29"/>
      <c r="N241" s="29"/>
    </row>
    <row r="242" spans="1:14" x14ac:dyDescent="0.3">
      <c r="A242" s="72" t="s">
        <v>7</v>
      </c>
      <c r="B242" s="72" t="s">
        <v>8</v>
      </c>
      <c r="C242" s="97">
        <f>C241</f>
        <v>29</v>
      </c>
      <c r="D242" s="73" t="s">
        <v>170</v>
      </c>
      <c r="E242" s="4" t="s">
        <v>171</v>
      </c>
      <c r="F242" s="5"/>
      <c r="G242" s="79">
        <f>+H242/$H$7*100</f>
        <v>1.333974559121005</v>
      </c>
      <c r="H242" s="80">
        <v>58531928.07</v>
      </c>
      <c r="I242" s="29"/>
      <c r="J242" s="27"/>
      <c r="K242" s="29"/>
      <c r="L242" s="29"/>
      <c r="M242" s="29"/>
      <c r="N242" s="29"/>
    </row>
    <row r="243" spans="1:14" ht="26.05" x14ac:dyDescent="0.3">
      <c r="A243" s="66" t="s">
        <v>7</v>
      </c>
      <c r="B243" s="66" t="s">
        <v>8</v>
      </c>
      <c r="C243" s="89">
        <v>30</v>
      </c>
      <c r="D243" s="90"/>
      <c r="E243" s="91" t="s">
        <v>246</v>
      </c>
      <c r="F243" s="92"/>
      <c r="G243" s="93">
        <f t="shared" ref="G243:G251" si="12">+H243/$H$6*100</f>
        <v>0.82869157634961677</v>
      </c>
      <c r="H243" s="94">
        <v>36361200</v>
      </c>
      <c r="I243" s="29"/>
      <c r="J243" s="119"/>
      <c r="K243" s="29"/>
      <c r="L243" s="29"/>
      <c r="M243" s="29"/>
      <c r="N243" s="29"/>
    </row>
    <row r="244" spans="1:14" x14ac:dyDescent="0.3">
      <c r="A244" s="62" t="s">
        <v>7</v>
      </c>
      <c r="B244" s="62" t="s">
        <v>8</v>
      </c>
      <c r="C244" s="86">
        <v>30</v>
      </c>
      <c r="D244" s="63">
        <v>2</v>
      </c>
      <c r="E244" s="64" t="s">
        <v>94</v>
      </c>
      <c r="F244" s="11"/>
      <c r="G244" s="13">
        <f t="shared" si="12"/>
        <v>0.82869157634961677</v>
      </c>
      <c r="H244" s="65">
        <v>36361200</v>
      </c>
      <c r="I244" s="29"/>
      <c r="J244" s="27"/>
      <c r="K244" s="29"/>
      <c r="L244" s="29"/>
      <c r="M244" s="29"/>
      <c r="N244" s="29"/>
    </row>
    <row r="245" spans="1:14" x14ac:dyDescent="0.3">
      <c r="A245" s="66" t="s">
        <v>7</v>
      </c>
      <c r="B245" s="66" t="s">
        <v>8</v>
      </c>
      <c r="C245" s="87">
        <v>30</v>
      </c>
      <c r="D245" s="67" t="s">
        <v>95</v>
      </c>
      <c r="E245" s="68" t="s">
        <v>96</v>
      </c>
      <c r="F245" s="69"/>
      <c r="G245" s="70">
        <f t="shared" si="12"/>
        <v>5.8115890556184144E-2</v>
      </c>
      <c r="H245" s="71">
        <v>2550000</v>
      </c>
      <c r="I245" s="29"/>
      <c r="J245" s="27"/>
      <c r="K245" s="29"/>
      <c r="L245" s="29"/>
      <c r="M245" s="29"/>
      <c r="N245" s="29"/>
    </row>
    <row r="246" spans="1:14" x14ac:dyDescent="0.3">
      <c r="A246" s="72" t="s">
        <v>7</v>
      </c>
      <c r="B246" s="72" t="s">
        <v>8</v>
      </c>
      <c r="C246" s="88">
        <v>30</v>
      </c>
      <c r="D246" s="73" t="s">
        <v>97</v>
      </c>
      <c r="E246" s="4" t="s">
        <v>98</v>
      </c>
      <c r="F246" s="5"/>
      <c r="G246" s="79">
        <f t="shared" si="12"/>
        <v>5.8115890556184144E-2</v>
      </c>
      <c r="H246" s="80">
        <v>2550000</v>
      </c>
      <c r="I246" s="29"/>
      <c r="J246" s="27"/>
      <c r="K246" s="29"/>
      <c r="L246" s="29"/>
      <c r="M246" s="29"/>
      <c r="N246" s="29"/>
    </row>
    <row r="247" spans="1:14" ht="26.05" x14ac:dyDescent="0.3">
      <c r="A247" s="66" t="s">
        <v>7</v>
      </c>
      <c r="B247" s="66" t="s">
        <v>8</v>
      </c>
      <c r="C247" s="87">
        <v>30</v>
      </c>
      <c r="D247" s="67" t="s">
        <v>103</v>
      </c>
      <c r="E247" s="68" t="s">
        <v>104</v>
      </c>
      <c r="F247" s="5"/>
      <c r="G247" s="70">
        <f t="shared" si="12"/>
        <v>0.77057568579343272</v>
      </c>
      <c r="H247" s="71">
        <v>33811200</v>
      </c>
      <c r="I247" s="29"/>
      <c r="J247" s="27"/>
      <c r="K247" s="29"/>
      <c r="L247" s="29"/>
      <c r="M247" s="29"/>
      <c r="N247" s="29"/>
    </row>
    <row r="248" spans="1:14" x14ac:dyDescent="0.3">
      <c r="A248" s="72" t="s">
        <v>7</v>
      </c>
      <c r="B248" s="72" t="s">
        <v>8</v>
      </c>
      <c r="C248" s="72" t="s">
        <v>243</v>
      </c>
      <c r="D248" s="73" t="s">
        <v>105</v>
      </c>
      <c r="E248" s="4" t="s">
        <v>266</v>
      </c>
      <c r="F248" s="5"/>
      <c r="G248" s="79">
        <f t="shared" si="12"/>
        <v>0.28539688277602804</v>
      </c>
      <c r="H248" s="80">
        <v>12522600</v>
      </c>
      <c r="I248" s="29"/>
      <c r="J248" s="27"/>
      <c r="K248" s="29"/>
      <c r="L248" s="29"/>
      <c r="M248" s="29"/>
      <c r="N248" s="29"/>
    </row>
    <row r="249" spans="1:14" s="9" customFormat="1" x14ac:dyDescent="0.3">
      <c r="A249" s="72" t="s">
        <v>7</v>
      </c>
      <c r="B249" s="72" t="s">
        <v>8</v>
      </c>
      <c r="C249" s="72" t="s">
        <v>243</v>
      </c>
      <c r="D249" s="73" t="s">
        <v>166</v>
      </c>
      <c r="E249" s="4" t="s">
        <v>150</v>
      </c>
      <c r="F249" s="5"/>
      <c r="G249" s="79">
        <f t="shared" si="12"/>
        <v>0.39323262699392642</v>
      </c>
      <c r="H249" s="80">
        <v>17254200</v>
      </c>
      <c r="I249" s="27"/>
      <c r="J249" s="30"/>
      <c r="K249" s="26"/>
      <c r="L249" s="121"/>
      <c r="M249" s="121"/>
      <c r="N249" s="121"/>
    </row>
    <row r="250" spans="1:14" s="9" customFormat="1" ht="14.95" customHeight="1" x14ac:dyDescent="0.3">
      <c r="A250" s="72" t="s">
        <v>7</v>
      </c>
      <c r="B250" s="72" t="s">
        <v>8</v>
      </c>
      <c r="C250" s="72" t="s">
        <v>243</v>
      </c>
      <c r="D250" s="73" t="s">
        <v>172</v>
      </c>
      <c r="E250" s="4" t="s">
        <v>163</v>
      </c>
      <c r="F250" s="5"/>
      <c r="G250" s="79">
        <f t="shared" si="12"/>
        <v>8.5564823334955978E-2</v>
      </c>
      <c r="H250" s="80">
        <v>3754400</v>
      </c>
      <c r="I250" s="27"/>
      <c r="J250" s="30"/>
      <c r="K250" s="26"/>
      <c r="L250" s="121"/>
      <c r="M250" s="121"/>
      <c r="N250" s="121"/>
    </row>
    <row r="251" spans="1:14" s="9" customFormat="1" x14ac:dyDescent="0.3">
      <c r="A251" s="72" t="s">
        <v>7</v>
      </c>
      <c r="B251" s="72" t="s">
        <v>8</v>
      </c>
      <c r="C251" s="72" t="s">
        <v>243</v>
      </c>
      <c r="D251" s="73" t="s">
        <v>206</v>
      </c>
      <c r="E251" s="4" t="s">
        <v>207</v>
      </c>
      <c r="F251" s="5"/>
      <c r="G251" s="79">
        <f t="shared" si="12"/>
        <v>6.381352688522181E-3</v>
      </c>
      <c r="H251" s="80">
        <v>280000</v>
      </c>
      <c r="I251" s="27"/>
      <c r="J251" s="26"/>
      <c r="K251" s="26"/>
      <c r="L251" s="121"/>
      <c r="M251" s="121"/>
      <c r="N251" s="121"/>
    </row>
    <row r="252" spans="1:14" ht="26.05" x14ac:dyDescent="0.3">
      <c r="A252" s="66" t="s">
        <v>7</v>
      </c>
      <c r="B252" s="66" t="s">
        <v>8</v>
      </c>
      <c r="C252" s="89">
        <v>31</v>
      </c>
      <c r="D252" s="90"/>
      <c r="E252" s="91" t="s">
        <v>245</v>
      </c>
      <c r="F252" s="92"/>
      <c r="G252" s="93">
        <f t="shared" ref="G252:G279" si="13">+H252/$H$6*100</f>
        <v>0.2927878566220557</v>
      </c>
      <c r="H252" s="94">
        <v>12846900</v>
      </c>
      <c r="I252" s="29"/>
      <c r="J252" s="119"/>
      <c r="K252" s="29"/>
      <c r="L252" s="29"/>
      <c r="M252" s="29"/>
      <c r="N252" s="29"/>
    </row>
    <row r="253" spans="1:14" x14ac:dyDescent="0.3">
      <c r="A253" s="62" t="s">
        <v>7</v>
      </c>
      <c r="B253" s="62" t="s">
        <v>8</v>
      </c>
      <c r="C253" s="86">
        <v>31</v>
      </c>
      <c r="D253" s="63">
        <v>2</v>
      </c>
      <c r="E253" s="64" t="s">
        <v>94</v>
      </c>
      <c r="F253" s="11"/>
      <c r="G253" s="13">
        <f t="shared" si="13"/>
        <v>0.2927878566220557</v>
      </c>
      <c r="H253" s="65">
        <v>12846900</v>
      </c>
      <c r="I253" s="29"/>
      <c r="J253" s="27"/>
      <c r="K253" s="29"/>
      <c r="L253" s="29"/>
      <c r="M253" s="29"/>
      <c r="N253" s="29"/>
    </row>
    <row r="254" spans="1:14" x14ac:dyDescent="0.3">
      <c r="A254" s="66" t="s">
        <v>7</v>
      </c>
      <c r="B254" s="66" t="s">
        <v>8</v>
      </c>
      <c r="C254" s="87">
        <v>31</v>
      </c>
      <c r="D254" s="67" t="s">
        <v>95</v>
      </c>
      <c r="E254" s="68" t="s">
        <v>96</v>
      </c>
      <c r="F254" s="69"/>
      <c r="G254" s="70">
        <f t="shared" si="13"/>
        <v>3.3046290708418434E-2</v>
      </c>
      <c r="H254" s="71">
        <v>1450000</v>
      </c>
      <c r="I254" s="29"/>
      <c r="J254" s="27"/>
      <c r="K254" s="29"/>
      <c r="L254" s="29"/>
      <c r="M254" s="29"/>
      <c r="N254" s="29"/>
    </row>
    <row r="255" spans="1:14" x14ac:dyDescent="0.3">
      <c r="A255" s="72" t="s">
        <v>7</v>
      </c>
      <c r="B255" s="72" t="s">
        <v>8</v>
      </c>
      <c r="C255" s="88">
        <v>31</v>
      </c>
      <c r="D255" s="73" t="s">
        <v>97</v>
      </c>
      <c r="E255" s="4" t="s">
        <v>98</v>
      </c>
      <c r="F255" s="5"/>
      <c r="G255" s="79">
        <f t="shared" si="13"/>
        <v>3.3046290708418434E-2</v>
      </c>
      <c r="H255" s="80">
        <v>1450000</v>
      </c>
      <c r="I255" s="29"/>
      <c r="J255" s="27"/>
      <c r="K255" s="29"/>
      <c r="L255" s="29"/>
      <c r="M255" s="29"/>
      <c r="N255" s="29"/>
    </row>
    <row r="256" spans="1:14" ht="26.05" x14ac:dyDescent="0.3">
      <c r="A256" s="66" t="s">
        <v>7</v>
      </c>
      <c r="B256" s="66" t="s">
        <v>8</v>
      </c>
      <c r="C256" s="87">
        <v>31</v>
      </c>
      <c r="D256" s="67" t="s">
        <v>103</v>
      </c>
      <c r="E256" s="68" t="s">
        <v>104</v>
      </c>
      <c r="F256" s="5"/>
      <c r="G256" s="70">
        <f t="shared" si="13"/>
        <v>0.25974156591363728</v>
      </c>
      <c r="H256" s="71">
        <v>11396900</v>
      </c>
      <c r="I256" s="29"/>
      <c r="J256" s="27"/>
      <c r="K256" s="29"/>
      <c r="L256" s="29"/>
      <c r="M256" s="29"/>
      <c r="N256" s="29"/>
    </row>
    <row r="257" spans="1:14" x14ac:dyDescent="0.3">
      <c r="A257" s="72" t="s">
        <v>7</v>
      </c>
      <c r="B257" s="72" t="s">
        <v>8</v>
      </c>
      <c r="C257" s="72" t="s">
        <v>244</v>
      </c>
      <c r="D257" s="73" t="s">
        <v>105</v>
      </c>
      <c r="E257" s="4" t="s">
        <v>266</v>
      </c>
      <c r="F257" s="5"/>
      <c r="G257" s="79">
        <f t="shared" si="13"/>
        <v>0.1342226375849376</v>
      </c>
      <c r="H257" s="80">
        <v>5889400</v>
      </c>
      <c r="I257" s="29"/>
      <c r="J257" s="27"/>
      <c r="K257" s="29"/>
      <c r="L257" s="29"/>
      <c r="M257" s="29"/>
      <c r="N257" s="29"/>
    </row>
    <row r="258" spans="1:14" s="9" customFormat="1" x14ac:dyDescent="0.3">
      <c r="A258" s="72" t="s">
        <v>7</v>
      </c>
      <c r="B258" s="72" t="s">
        <v>8</v>
      </c>
      <c r="C258" s="72" t="s">
        <v>244</v>
      </c>
      <c r="D258" s="73" t="s">
        <v>166</v>
      </c>
      <c r="E258" s="4" t="s">
        <v>150</v>
      </c>
      <c r="F258" s="5"/>
      <c r="G258" s="79">
        <f t="shared" si="13"/>
        <v>0.11395272658075323</v>
      </c>
      <c r="H258" s="80">
        <v>5000000</v>
      </c>
      <c r="I258" s="27"/>
      <c r="J258" s="30"/>
      <c r="K258" s="26"/>
      <c r="L258" s="121"/>
      <c r="M258" s="121"/>
      <c r="N258" s="121"/>
    </row>
    <row r="259" spans="1:14" s="9" customFormat="1" ht="14.95" customHeight="1" x14ac:dyDescent="0.3">
      <c r="A259" s="72" t="s">
        <v>7</v>
      </c>
      <c r="B259" s="72" t="s">
        <v>8</v>
      </c>
      <c r="C259" s="72" t="s">
        <v>244</v>
      </c>
      <c r="D259" s="73" t="s">
        <v>172</v>
      </c>
      <c r="E259" s="4" t="s">
        <v>163</v>
      </c>
      <c r="F259" s="5"/>
      <c r="G259" s="79">
        <f t="shared" si="13"/>
        <v>9.9708635758159071E-3</v>
      </c>
      <c r="H259" s="80">
        <v>437500</v>
      </c>
      <c r="I259" s="27"/>
      <c r="J259" s="30"/>
      <c r="K259" s="26"/>
      <c r="L259" s="121"/>
      <c r="M259" s="121"/>
      <c r="N259" s="121"/>
    </row>
    <row r="260" spans="1:14" s="9" customFormat="1" x14ac:dyDescent="0.3">
      <c r="A260" s="72" t="s">
        <v>7</v>
      </c>
      <c r="B260" s="72" t="s">
        <v>8</v>
      </c>
      <c r="C260" s="72" t="s">
        <v>244</v>
      </c>
      <c r="D260" s="73" t="s">
        <v>206</v>
      </c>
      <c r="E260" s="4" t="s">
        <v>207</v>
      </c>
      <c r="F260" s="5"/>
      <c r="G260" s="79">
        <f t="shared" si="13"/>
        <v>1.5953381721305452E-3</v>
      </c>
      <c r="H260" s="80">
        <v>70000</v>
      </c>
      <c r="I260" s="27"/>
      <c r="J260" s="26"/>
      <c r="K260" s="26"/>
      <c r="L260" s="121"/>
      <c r="M260" s="121"/>
      <c r="N260" s="121"/>
    </row>
    <row r="261" spans="1:14" ht="26.05" x14ac:dyDescent="0.3">
      <c r="A261" s="66" t="s">
        <v>7</v>
      </c>
      <c r="B261" s="66" t="s">
        <v>8</v>
      </c>
      <c r="C261" s="89">
        <v>32</v>
      </c>
      <c r="D261" s="90"/>
      <c r="E261" s="91" t="s">
        <v>260</v>
      </c>
      <c r="F261" s="92"/>
      <c r="G261" s="93">
        <f t="shared" si="13"/>
        <v>0.63355436924367181</v>
      </c>
      <c r="H261" s="94">
        <v>27799000</v>
      </c>
      <c r="I261" s="27"/>
      <c r="J261" s="26"/>
      <c r="K261" s="26"/>
      <c r="L261" s="121"/>
      <c r="M261" s="121"/>
      <c r="N261" s="121"/>
    </row>
    <row r="262" spans="1:14" x14ac:dyDescent="0.3">
      <c r="A262" s="62" t="s">
        <v>7</v>
      </c>
      <c r="B262" s="62" t="s">
        <v>8</v>
      </c>
      <c r="C262" s="86">
        <v>32</v>
      </c>
      <c r="D262" s="63">
        <v>2</v>
      </c>
      <c r="E262" s="64" t="s">
        <v>94</v>
      </c>
      <c r="F262" s="11"/>
      <c r="G262" s="13">
        <f t="shared" si="13"/>
        <v>6.1283776355129084E-2</v>
      </c>
      <c r="H262" s="65">
        <v>2689000</v>
      </c>
      <c r="I262" s="27"/>
      <c r="J262" s="26"/>
      <c r="K262" s="26"/>
      <c r="L262" s="121"/>
      <c r="M262" s="121"/>
      <c r="N262" s="121"/>
    </row>
    <row r="263" spans="1:14" ht="26.05" x14ac:dyDescent="0.3">
      <c r="A263" s="66" t="s">
        <v>7</v>
      </c>
      <c r="B263" s="66" t="s">
        <v>8</v>
      </c>
      <c r="C263" s="87">
        <v>32</v>
      </c>
      <c r="D263" s="67" t="s">
        <v>103</v>
      </c>
      <c r="E263" s="68" t="s">
        <v>104</v>
      </c>
      <c r="F263" s="5"/>
      <c r="G263" s="70">
        <f t="shared" si="13"/>
        <v>6.1283776355129084E-2</v>
      </c>
      <c r="H263" s="71">
        <v>2689000</v>
      </c>
      <c r="I263" s="27"/>
      <c r="J263" s="26"/>
      <c r="K263" s="26"/>
      <c r="L263" s="121"/>
      <c r="M263" s="121"/>
      <c r="N263" s="121"/>
    </row>
    <row r="264" spans="1:14" x14ac:dyDescent="0.3">
      <c r="A264" s="72" t="s">
        <v>7</v>
      </c>
      <c r="B264" s="72" t="s">
        <v>8</v>
      </c>
      <c r="C264" s="72" t="s">
        <v>241</v>
      </c>
      <c r="D264" s="73" t="s">
        <v>166</v>
      </c>
      <c r="E264" s="4" t="s">
        <v>150</v>
      </c>
      <c r="F264" s="5"/>
      <c r="G264" s="79">
        <f t="shared" si="13"/>
        <v>5.5722883297988329E-2</v>
      </c>
      <c r="H264" s="80">
        <v>2445000</v>
      </c>
      <c r="I264" s="27"/>
      <c r="J264" s="26"/>
      <c r="K264" s="26"/>
      <c r="L264" s="121"/>
      <c r="M264" s="121"/>
      <c r="N264" s="121"/>
    </row>
    <row r="265" spans="1:14" x14ac:dyDescent="0.3">
      <c r="A265" s="72" t="s">
        <v>7</v>
      </c>
      <c r="B265" s="72" t="s">
        <v>8</v>
      </c>
      <c r="C265" s="72" t="s">
        <v>241</v>
      </c>
      <c r="D265" s="73" t="s">
        <v>172</v>
      </c>
      <c r="E265" s="4" t="s">
        <v>163</v>
      </c>
      <c r="F265" s="5"/>
      <c r="G265" s="79">
        <f t="shared" si="13"/>
        <v>5.5608930571407573E-3</v>
      </c>
      <c r="H265" s="80">
        <v>244000</v>
      </c>
      <c r="I265" s="27"/>
      <c r="J265" s="26"/>
      <c r="K265" s="26"/>
      <c r="L265" s="121"/>
      <c r="M265" s="121"/>
      <c r="N265" s="121"/>
    </row>
    <row r="266" spans="1:14" ht="15.8" customHeight="1" x14ac:dyDescent="0.3">
      <c r="A266" s="72" t="s">
        <v>7</v>
      </c>
      <c r="B266" s="72" t="s">
        <v>8</v>
      </c>
      <c r="C266" s="86">
        <v>32</v>
      </c>
      <c r="D266" s="63" t="s">
        <v>167</v>
      </c>
      <c r="E266" s="64" t="s">
        <v>130</v>
      </c>
      <c r="F266" s="11"/>
      <c r="G266" s="13">
        <f t="shared" si="13"/>
        <v>0.57227059288854265</v>
      </c>
      <c r="H266" s="65">
        <v>25110000</v>
      </c>
      <c r="I266" s="29"/>
      <c r="J266" s="29"/>
      <c r="K266" s="29"/>
      <c r="L266" s="29"/>
      <c r="M266" s="29"/>
      <c r="N266" s="29"/>
    </row>
    <row r="267" spans="1:14" ht="15.8" customHeight="1" x14ac:dyDescent="0.3">
      <c r="A267" s="66" t="s">
        <v>7</v>
      </c>
      <c r="B267" s="66" t="s">
        <v>8</v>
      </c>
      <c r="C267" s="87">
        <v>32</v>
      </c>
      <c r="D267" s="67" t="s">
        <v>168</v>
      </c>
      <c r="E267" s="68" t="s">
        <v>169</v>
      </c>
      <c r="F267" s="69"/>
      <c r="G267" s="70">
        <f t="shared" si="13"/>
        <v>0.57227059288854265</v>
      </c>
      <c r="H267" s="71">
        <v>25110000</v>
      </c>
      <c r="I267" s="29"/>
      <c r="J267" s="29"/>
      <c r="K267" s="29"/>
      <c r="L267" s="29"/>
      <c r="M267" s="29"/>
      <c r="N267" s="29"/>
    </row>
    <row r="268" spans="1:14" ht="14.95" customHeight="1" x14ac:dyDescent="0.3">
      <c r="A268" s="72" t="s">
        <v>7</v>
      </c>
      <c r="B268" s="72" t="s">
        <v>8</v>
      </c>
      <c r="C268" s="72" t="s">
        <v>241</v>
      </c>
      <c r="D268" s="73" t="s">
        <v>170</v>
      </c>
      <c r="E268" s="4" t="s">
        <v>171</v>
      </c>
      <c r="F268" s="5"/>
      <c r="G268" s="79">
        <f t="shared" si="13"/>
        <v>0.57227059288854265</v>
      </c>
      <c r="H268" s="80">
        <v>25110000</v>
      </c>
      <c r="I268" s="29"/>
      <c r="J268" s="29"/>
      <c r="K268" s="29"/>
      <c r="L268" s="29"/>
      <c r="M268" s="29"/>
      <c r="N268" s="29"/>
    </row>
    <row r="269" spans="1:14" ht="26.35" customHeight="1" x14ac:dyDescent="0.3">
      <c r="A269" s="66" t="s">
        <v>7</v>
      </c>
      <c r="B269" s="66" t="s">
        <v>8</v>
      </c>
      <c r="C269" s="89">
        <v>33</v>
      </c>
      <c r="D269" s="90"/>
      <c r="E269" s="91" t="s">
        <v>258</v>
      </c>
      <c r="F269" s="92"/>
      <c r="G269" s="93">
        <f t="shared" si="13"/>
        <v>0.7327844035501917</v>
      </c>
      <c r="H269" s="94">
        <v>32153000</v>
      </c>
      <c r="I269" s="29"/>
      <c r="J269" s="26"/>
      <c r="K269" s="29"/>
      <c r="L269" s="29"/>
      <c r="M269" s="29"/>
      <c r="N269" s="29"/>
    </row>
    <row r="270" spans="1:14" ht="15.8" customHeight="1" x14ac:dyDescent="0.3">
      <c r="A270" s="72" t="s">
        <v>7</v>
      </c>
      <c r="B270" s="72" t="s">
        <v>8</v>
      </c>
      <c r="C270" s="96">
        <f>C269</f>
        <v>33</v>
      </c>
      <c r="D270" s="63" t="s">
        <v>167</v>
      </c>
      <c r="E270" s="64" t="s">
        <v>130</v>
      </c>
      <c r="F270" s="11"/>
      <c r="G270" s="13">
        <f t="shared" si="13"/>
        <v>0.7327844035501917</v>
      </c>
      <c r="H270" s="65">
        <v>32153000</v>
      </c>
      <c r="I270" s="29"/>
      <c r="J270" s="29"/>
      <c r="K270" s="29"/>
      <c r="L270" s="29"/>
      <c r="M270" s="29"/>
      <c r="N270" s="29"/>
    </row>
    <row r="271" spans="1:14" ht="15.8" customHeight="1" x14ac:dyDescent="0.3">
      <c r="A271" s="66" t="s">
        <v>7</v>
      </c>
      <c r="B271" s="66" t="s">
        <v>8</v>
      </c>
      <c r="C271" s="40">
        <f>C270</f>
        <v>33</v>
      </c>
      <c r="D271" s="67" t="s">
        <v>168</v>
      </c>
      <c r="E271" s="68" t="s">
        <v>169</v>
      </c>
      <c r="F271" s="69"/>
      <c r="G271" s="70">
        <f t="shared" si="13"/>
        <v>0.7327844035501917</v>
      </c>
      <c r="H271" s="71">
        <v>32153000</v>
      </c>
      <c r="I271" s="29"/>
      <c r="J271" s="29"/>
      <c r="K271" s="29"/>
      <c r="L271" s="29"/>
      <c r="M271" s="29"/>
      <c r="N271" s="29"/>
    </row>
    <row r="272" spans="1:14" ht="14.95" customHeight="1" x14ac:dyDescent="0.3">
      <c r="A272" s="72" t="s">
        <v>7</v>
      </c>
      <c r="B272" s="72" t="s">
        <v>8</v>
      </c>
      <c r="C272" s="97">
        <f>C271</f>
        <v>33</v>
      </c>
      <c r="D272" s="73" t="s">
        <v>170</v>
      </c>
      <c r="E272" s="4" t="s">
        <v>171</v>
      </c>
      <c r="F272" s="5"/>
      <c r="G272" s="79">
        <f t="shared" si="13"/>
        <v>0.7327844035501917</v>
      </c>
      <c r="H272" s="80">
        <v>32153000</v>
      </c>
      <c r="I272" s="29"/>
      <c r="J272" s="29"/>
      <c r="K272" s="29"/>
      <c r="L272" s="29"/>
      <c r="M272" s="29"/>
      <c r="N272" s="29"/>
    </row>
    <row r="273" spans="1:14" ht="26.35" customHeight="1" x14ac:dyDescent="0.3">
      <c r="A273" s="66" t="s">
        <v>7</v>
      </c>
      <c r="B273" s="66" t="s">
        <v>8</v>
      </c>
      <c r="C273" s="89">
        <v>34</v>
      </c>
      <c r="D273" s="90"/>
      <c r="E273" s="91" t="s">
        <v>259</v>
      </c>
      <c r="F273" s="92"/>
      <c r="G273" s="93">
        <f t="shared" si="13"/>
        <v>0.56725667291898951</v>
      </c>
      <c r="H273" s="94">
        <v>24890000</v>
      </c>
      <c r="I273" s="29"/>
      <c r="J273" s="26"/>
      <c r="K273" s="29"/>
      <c r="L273" s="29"/>
      <c r="M273" s="29"/>
      <c r="N273" s="29"/>
    </row>
    <row r="274" spans="1:14" ht="15.8" customHeight="1" x14ac:dyDescent="0.3">
      <c r="A274" s="72" t="s">
        <v>7</v>
      </c>
      <c r="B274" s="72" t="s">
        <v>8</v>
      </c>
      <c r="C274" s="96">
        <f>C273</f>
        <v>34</v>
      </c>
      <c r="D274" s="63" t="s">
        <v>167</v>
      </c>
      <c r="E274" s="64" t="s">
        <v>130</v>
      </c>
      <c r="F274" s="11"/>
      <c r="G274" s="13">
        <f t="shared" si="13"/>
        <v>0.56725667291898951</v>
      </c>
      <c r="H274" s="65">
        <v>24890000</v>
      </c>
      <c r="I274" s="29"/>
      <c r="J274" s="29"/>
      <c r="K274" s="29"/>
      <c r="L274" s="29"/>
      <c r="M274" s="29"/>
      <c r="N274" s="29"/>
    </row>
    <row r="275" spans="1:14" ht="15.8" customHeight="1" x14ac:dyDescent="0.3">
      <c r="A275" s="66" t="s">
        <v>7</v>
      </c>
      <c r="B275" s="66" t="s">
        <v>8</v>
      </c>
      <c r="C275" s="40">
        <f>C274</f>
        <v>34</v>
      </c>
      <c r="D275" s="67" t="s">
        <v>168</v>
      </c>
      <c r="E275" s="68" t="s">
        <v>169</v>
      </c>
      <c r="F275" s="69"/>
      <c r="G275" s="70">
        <f t="shared" si="13"/>
        <v>0.56725667291898951</v>
      </c>
      <c r="H275" s="71">
        <v>24890000</v>
      </c>
      <c r="I275" s="29"/>
      <c r="J275" s="29"/>
      <c r="K275" s="29"/>
      <c r="L275" s="29"/>
      <c r="M275" s="29"/>
      <c r="N275" s="29"/>
    </row>
    <row r="276" spans="1:14" ht="14.95" customHeight="1" x14ac:dyDescent="0.3">
      <c r="A276" s="72" t="s">
        <v>7</v>
      </c>
      <c r="B276" s="72" t="s">
        <v>8</v>
      </c>
      <c r="C276" s="97">
        <f>C275</f>
        <v>34</v>
      </c>
      <c r="D276" s="73" t="s">
        <v>170</v>
      </c>
      <c r="E276" s="4" t="s">
        <v>171</v>
      </c>
      <c r="F276" s="5"/>
      <c r="G276" s="79">
        <f t="shared" si="13"/>
        <v>0.56725667291898951</v>
      </c>
      <c r="H276" s="80">
        <v>24890000</v>
      </c>
      <c r="I276" s="29"/>
      <c r="J276" s="29"/>
      <c r="K276" s="29"/>
      <c r="L276" s="29"/>
      <c r="M276" s="29"/>
      <c r="N276" s="29"/>
    </row>
    <row r="277" spans="1:14" ht="24.8" customHeight="1" x14ac:dyDescent="0.3">
      <c r="A277" s="66" t="s">
        <v>7</v>
      </c>
      <c r="B277" s="66" t="s">
        <v>8</v>
      </c>
      <c r="C277" s="89">
        <v>35</v>
      </c>
      <c r="D277" s="90"/>
      <c r="E277" s="91" t="s">
        <v>261</v>
      </c>
      <c r="F277" s="92"/>
      <c r="G277" s="93">
        <f t="shared" si="13"/>
        <v>0.68371635948451936</v>
      </c>
      <c r="H277" s="94">
        <v>30000000</v>
      </c>
      <c r="I277" s="29"/>
      <c r="J277" s="29"/>
      <c r="K277" s="29"/>
      <c r="L277" s="29"/>
      <c r="M277" s="29"/>
      <c r="N277" s="29"/>
    </row>
    <row r="278" spans="1:14" ht="15.8" customHeight="1" x14ac:dyDescent="0.3">
      <c r="A278" s="72" t="s">
        <v>7</v>
      </c>
      <c r="B278" s="72" t="s">
        <v>8</v>
      </c>
      <c r="C278" s="96">
        <f>C277</f>
        <v>35</v>
      </c>
      <c r="D278" s="63" t="s">
        <v>167</v>
      </c>
      <c r="E278" s="64" t="s">
        <v>130</v>
      </c>
      <c r="F278" s="11"/>
      <c r="G278" s="13">
        <f t="shared" si="13"/>
        <v>0.68371635948451936</v>
      </c>
      <c r="H278" s="65">
        <v>30000000</v>
      </c>
      <c r="I278" s="29"/>
      <c r="J278" s="29"/>
      <c r="K278" s="29"/>
      <c r="L278" s="29"/>
      <c r="M278" s="29"/>
      <c r="N278" s="29"/>
    </row>
    <row r="279" spans="1:14" ht="15.8" customHeight="1" x14ac:dyDescent="0.3">
      <c r="A279" s="66" t="s">
        <v>7</v>
      </c>
      <c r="B279" s="66" t="s">
        <v>8</v>
      </c>
      <c r="C279" s="40">
        <f>C278</f>
        <v>35</v>
      </c>
      <c r="D279" s="67" t="s">
        <v>168</v>
      </c>
      <c r="E279" s="68" t="s">
        <v>169</v>
      </c>
      <c r="F279" s="69"/>
      <c r="G279" s="70">
        <f t="shared" si="13"/>
        <v>0.68371635948451936</v>
      </c>
      <c r="H279" s="71">
        <v>30000000</v>
      </c>
      <c r="I279" s="29"/>
      <c r="J279" s="29"/>
      <c r="K279" s="29"/>
      <c r="L279" s="29"/>
      <c r="M279" s="29"/>
      <c r="N279" s="29"/>
    </row>
    <row r="280" spans="1:14" ht="14.95" customHeight="1" x14ac:dyDescent="0.3">
      <c r="A280" s="72" t="s">
        <v>7</v>
      </c>
      <c r="B280" s="72" t="s">
        <v>8</v>
      </c>
      <c r="C280" s="97">
        <f>C279</f>
        <v>35</v>
      </c>
      <c r="D280" s="73" t="s">
        <v>170</v>
      </c>
      <c r="E280" s="4" t="s">
        <v>171</v>
      </c>
      <c r="F280" s="5"/>
      <c r="G280" s="79">
        <f>+H280/$H$6*100</f>
        <v>0.68371635948451936</v>
      </c>
      <c r="H280" s="80">
        <v>30000000</v>
      </c>
      <c r="I280" s="29"/>
      <c r="J280" s="29"/>
      <c r="K280" s="29"/>
      <c r="L280" s="29"/>
      <c r="M280" s="29"/>
      <c r="N280" s="29"/>
    </row>
    <row r="281" spans="1:14" x14ac:dyDescent="0.3">
      <c r="A281" s="66" t="s">
        <v>7</v>
      </c>
      <c r="B281" s="66" t="s">
        <v>8</v>
      </c>
      <c r="C281" s="89">
        <v>36</v>
      </c>
      <c r="D281" s="90"/>
      <c r="E281" s="91" t="s">
        <v>262</v>
      </c>
      <c r="F281" s="92"/>
      <c r="G281" s="93">
        <f t="shared" ref="G281:G288" si="14">+H281/$H$7*100</f>
        <v>0.52479774159132175</v>
      </c>
      <c r="H281" s="94">
        <v>23026993.620000001</v>
      </c>
      <c r="I281" s="27"/>
      <c r="J281" s="26"/>
      <c r="K281" s="26"/>
      <c r="L281" s="121"/>
      <c r="M281" s="121"/>
      <c r="N281" s="121"/>
    </row>
    <row r="282" spans="1:14" x14ac:dyDescent="0.3">
      <c r="A282" s="72" t="s">
        <v>7</v>
      </c>
      <c r="B282" s="72" t="s">
        <v>8</v>
      </c>
      <c r="C282" s="96">
        <f>C281</f>
        <v>36</v>
      </c>
      <c r="D282" s="63" t="s">
        <v>167</v>
      </c>
      <c r="E282" s="64" t="s">
        <v>130</v>
      </c>
      <c r="F282" s="11"/>
      <c r="G282" s="13">
        <f t="shared" si="14"/>
        <v>0.52479774159132175</v>
      </c>
      <c r="H282" s="65">
        <v>23026993.620000001</v>
      </c>
      <c r="I282" s="27"/>
      <c r="J282" s="26"/>
      <c r="K282" s="26"/>
      <c r="L282" s="121"/>
      <c r="M282" s="121"/>
      <c r="N282" s="121"/>
    </row>
    <row r="283" spans="1:14" x14ac:dyDescent="0.3">
      <c r="A283" s="66" t="s">
        <v>7</v>
      </c>
      <c r="B283" s="66" t="s">
        <v>8</v>
      </c>
      <c r="C283" s="40">
        <f>C282</f>
        <v>36</v>
      </c>
      <c r="D283" s="67" t="s">
        <v>168</v>
      </c>
      <c r="E283" s="68" t="s">
        <v>169</v>
      </c>
      <c r="F283" s="69"/>
      <c r="G283" s="70">
        <f t="shared" si="14"/>
        <v>0.52479774159132175</v>
      </c>
      <c r="H283" s="71">
        <v>23026993.620000001</v>
      </c>
      <c r="I283" s="27"/>
      <c r="J283" s="26"/>
      <c r="K283" s="26"/>
      <c r="L283" s="121"/>
      <c r="M283" s="121"/>
      <c r="N283" s="121"/>
    </row>
    <row r="284" spans="1:14" x14ac:dyDescent="0.3">
      <c r="A284" s="72" t="s">
        <v>7</v>
      </c>
      <c r="B284" s="72" t="s">
        <v>8</v>
      </c>
      <c r="C284" s="97">
        <f>C283</f>
        <v>36</v>
      </c>
      <c r="D284" s="73" t="s">
        <v>170</v>
      </c>
      <c r="E284" s="4" t="s">
        <v>171</v>
      </c>
      <c r="F284" s="5"/>
      <c r="G284" s="79">
        <f t="shared" si="14"/>
        <v>0.52479774159132175</v>
      </c>
      <c r="H284" s="80">
        <v>23026993.620000001</v>
      </c>
      <c r="I284" s="27"/>
      <c r="J284" s="26"/>
      <c r="K284" s="26"/>
      <c r="L284" s="121"/>
      <c r="M284" s="121"/>
      <c r="N284" s="121"/>
    </row>
    <row r="285" spans="1:14" ht="26.05" x14ac:dyDescent="0.3">
      <c r="A285" s="66" t="s">
        <v>7</v>
      </c>
      <c r="B285" s="66" t="s">
        <v>8</v>
      </c>
      <c r="C285" s="89">
        <v>37</v>
      </c>
      <c r="D285" s="90"/>
      <c r="E285" s="91" t="s">
        <v>263</v>
      </c>
      <c r="F285" s="92"/>
      <c r="G285" s="93">
        <f t="shared" si="14"/>
        <v>1.0596584914401326</v>
      </c>
      <c r="H285" s="94">
        <v>46495530.350000001</v>
      </c>
      <c r="I285" s="27"/>
      <c r="J285" s="26"/>
      <c r="K285" s="26"/>
      <c r="L285" s="121"/>
      <c r="M285" s="121"/>
      <c r="N285" s="121"/>
    </row>
    <row r="286" spans="1:14" x14ac:dyDescent="0.3">
      <c r="A286" s="72" t="s">
        <v>7</v>
      </c>
      <c r="B286" s="72" t="s">
        <v>8</v>
      </c>
      <c r="C286" s="96">
        <f>C285</f>
        <v>37</v>
      </c>
      <c r="D286" s="63" t="s">
        <v>167</v>
      </c>
      <c r="E286" s="64" t="s">
        <v>130</v>
      </c>
      <c r="F286" s="11"/>
      <c r="G286" s="13">
        <f t="shared" si="14"/>
        <v>1.0596584914401326</v>
      </c>
      <c r="H286" s="65">
        <v>46495530.350000001</v>
      </c>
      <c r="I286" s="27"/>
      <c r="J286" s="26"/>
      <c r="K286" s="26"/>
      <c r="L286" s="121"/>
      <c r="M286" s="121"/>
      <c r="N286" s="121"/>
    </row>
    <row r="287" spans="1:14" x14ac:dyDescent="0.3">
      <c r="A287" s="66" t="s">
        <v>7</v>
      </c>
      <c r="B287" s="66" t="s">
        <v>8</v>
      </c>
      <c r="C287" s="40">
        <f>C286</f>
        <v>37</v>
      </c>
      <c r="D287" s="67" t="s">
        <v>168</v>
      </c>
      <c r="E287" s="68" t="s">
        <v>169</v>
      </c>
      <c r="F287" s="69"/>
      <c r="G287" s="70">
        <f t="shared" si="14"/>
        <v>1.0596584914401326</v>
      </c>
      <c r="H287" s="71">
        <v>46495530.350000001</v>
      </c>
      <c r="I287" s="27"/>
      <c r="J287" s="26"/>
      <c r="K287" s="26"/>
      <c r="L287" s="121"/>
      <c r="M287" s="121"/>
      <c r="N287" s="121"/>
    </row>
    <row r="288" spans="1:14" x14ac:dyDescent="0.3">
      <c r="A288" s="72" t="s">
        <v>7</v>
      </c>
      <c r="B288" s="72" t="s">
        <v>8</v>
      </c>
      <c r="C288" s="97">
        <f>C287</f>
        <v>37</v>
      </c>
      <c r="D288" s="73" t="s">
        <v>170</v>
      </c>
      <c r="E288" s="4" t="s">
        <v>171</v>
      </c>
      <c r="F288" s="5"/>
      <c r="G288" s="79">
        <f t="shared" si="14"/>
        <v>1.0596584914401326</v>
      </c>
      <c r="H288" s="80">
        <v>46495530.350000001</v>
      </c>
      <c r="I288" s="27"/>
      <c r="J288" s="26"/>
      <c r="K288" s="26"/>
      <c r="L288" s="121"/>
      <c r="M288" s="121"/>
      <c r="N288" s="121"/>
    </row>
    <row r="289" spans="1:14" x14ac:dyDescent="0.3">
      <c r="A289" s="115"/>
      <c r="B289" s="115"/>
      <c r="C289" s="115"/>
      <c r="D289" s="116"/>
      <c r="E289" s="7"/>
      <c r="F289" s="115"/>
      <c r="G289" s="117"/>
      <c r="H289" s="118"/>
      <c r="I289" s="27"/>
      <c r="J289" s="26"/>
      <c r="K289" s="26"/>
      <c r="L289" s="121"/>
      <c r="M289" s="121"/>
      <c r="N289" s="121"/>
    </row>
    <row r="290" spans="1:14" x14ac:dyDescent="0.3">
      <c r="A290" s="115"/>
      <c r="B290" s="115"/>
      <c r="C290" s="115"/>
      <c r="D290" s="116"/>
      <c r="E290" s="7"/>
      <c r="F290" s="115"/>
      <c r="G290" s="117"/>
      <c r="H290" s="118"/>
      <c r="I290" s="27"/>
      <c r="J290" s="26"/>
      <c r="K290" s="26"/>
      <c r="L290" s="121"/>
      <c r="M290" s="121"/>
      <c r="N290" s="121"/>
    </row>
    <row r="291" spans="1:14" x14ac:dyDescent="0.3">
      <c r="A291" s="115"/>
      <c r="B291" s="115"/>
      <c r="C291" s="115"/>
      <c r="D291" s="116"/>
      <c r="E291" s="7"/>
      <c r="F291" s="115"/>
      <c r="G291" s="117"/>
      <c r="H291" s="118"/>
      <c r="I291" s="27"/>
      <c r="J291" s="26"/>
      <c r="K291" s="26"/>
      <c r="L291" s="121"/>
      <c r="M291" s="121"/>
      <c r="N291" s="121"/>
    </row>
    <row r="292" spans="1:14" x14ac:dyDescent="0.3">
      <c r="A292" s="115"/>
      <c r="B292" s="115"/>
      <c r="C292" s="115"/>
      <c r="D292" s="116"/>
      <c r="E292" s="7"/>
      <c r="F292" s="115"/>
      <c r="G292" s="117"/>
      <c r="H292" s="118"/>
      <c r="I292" s="27"/>
      <c r="J292" s="26"/>
      <c r="K292" s="26"/>
      <c r="L292" s="121"/>
      <c r="M292" s="121"/>
      <c r="N292" s="121"/>
    </row>
    <row r="293" spans="1:14" x14ac:dyDescent="0.3">
      <c r="A293" s="115"/>
      <c r="B293" s="115"/>
      <c r="C293" s="115"/>
      <c r="D293" s="116"/>
      <c r="E293" s="7"/>
      <c r="F293" s="115"/>
      <c r="G293" s="117"/>
      <c r="H293" s="118"/>
      <c r="I293" s="27"/>
      <c r="J293" s="26"/>
      <c r="K293" s="26"/>
      <c r="L293" s="121"/>
      <c r="M293" s="121"/>
      <c r="N293" s="121"/>
    </row>
    <row r="294" spans="1:14" x14ac:dyDescent="0.3">
      <c r="A294" s="115"/>
      <c r="B294" s="115"/>
      <c r="C294" s="115"/>
      <c r="D294" s="116"/>
      <c r="E294" s="7"/>
      <c r="F294" s="115"/>
      <c r="G294" s="117"/>
      <c r="H294" s="118"/>
      <c r="I294" s="27"/>
      <c r="J294" s="26"/>
      <c r="K294" s="26"/>
      <c r="L294" s="121"/>
      <c r="M294" s="121"/>
      <c r="N294" s="121"/>
    </row>
    <row r="295" spans="1:14" x14ac:dyDescent="0.3">
      <c r="A295" s="115"/>
      <c r="B295" s="115"/>
      <c r="C295" s="115"/>
      <c r="D295" s="116"/>
      <c r="E295" s="7"/>
      <c r="F295" s="115"/>
      <c r="G295" s="117"/>
      <c r="H295" s="118"/>
      <c r="I295" s="27"/>
      <c r="J295" s="26"/>
      <c r="K295" s="26"/>
      <c r="L295" s="121"/>
      <c r="M295" s="121"/>
      <c r="N295" s="121"/>
    </row>
    <row r="296" spans="1:14" x14ac:dyDescent="0.3">
      <c r="A296" s="115"/>
      <c r="B296" s="115"/>
      <c r="C296" s="115"/>
      <c r="D296" s="116"/>
      <c r="E296" s="7"/>
      <c r="F296" s="115"/>
      <c r="G296" s="117"/>
      <c r="H296" s="118"/>
    </row>
    <row r="297" spans="1:14" x14ac:dyDescent="0.3">
      <c r="A297" s="115"/>
      <c r="B297" s="115"/>
      <c r="C297" s="115"/>
      <c r="D297" s="116"/>
      <c r="E297" s="7"/>
      <c r="F297" s="115"/>
      <c r="G297" s="117"/>
      <c r="H297" s="118"/>
    </row>
    <row r="298" spans="1:14" x14ac:dyDescent="0.3">
      <c r="A298" s="115"/>
      <c r="B298" s="115"/>
      <c r="C298" s="115"/>
      <c r="D298" s="116"/>
      <c r="E298" s="7"/>
      <c r="F298" s="115"/>
      <c r="G298" s="117"/>
      <c r="H298" s="118"/>
    </row>
    <row r="299" spans="1:14" x14ac:dyDescent="0.3">
      <c r="A299" s="115"/>
      <c r="B299" s="115"/>
      <c r="C299" s="115"/>
      <c r="D299" s="116"/>
      <c r="E299" s="7"/>
      <c r="F299" s="115"/>
      <c r="G299" s="117"/>
      <c r="H299" s="118"/>
    </row>
    <row r="300" spans="1:14" x14ac:dyDescent="0.3">
      <c r="A300" s="115"/>
      <c r="B300" s="115"/>
      <c r="C300" s="115"/>
      <c r="D300" s="116"/>
      <c r="E300" s="7"/>
      <c r="F300" s="115"/>
      <c r="G300" s="117"/>
      <c r="H300" s="118"/>
    </row>
    <row r="301" spans="1:14" x14ac:dyDescent="0.3">
      <c r="A301" s="115"/>
      <c r="B301" s="115"/>
      <c r="C301" s="115"/>
      <c r="D301" s="116"/>
      <c r="E301" s="7"/>
      <c r="F301" s="115"/>
      <c r="G301" s="117"/>
      <c r="H301" s="118"/>
    </row>
    <row r="302" spans="1:14" x14ac:dyDescent="0.3">
      <c r="A302" s="115"/>
      <c r="B302" s="115"/>
      <c r="C302" s="115"/>
      <c r="D302" s="116"/>
      <c r="E302" s="7"/>
      <c r="F302" s="115"/>
      <c r="G302" s="117"/>
      <c r="H302" s="118"/>
    </row>
    <row r="303" spans="1:14" x14ac:dyDescent="0.3">
      <c r="A303" s="115"/>
      <c r="B303" s="115"/>
      <c r="C303" s="115"/>
      <c r="D303" s="116"/>
      <c r="E303" s="7"/>
      <c r="F303" s="115"/>
      <c r="G303" s="117"/>
      <c r="H303" s="118"/>
    </row>
    <row r="304" spans="1:14" x14ac:dyDescent="0.3">
      <c r="A304" s="115"/>
      <c r="B304" s="115"/>
      <c r="C304" s="115"/>
      <c r="D304" s="116"/>
      <c r="E304" s="7"/>
      <c r="F304" s="115"/>
      <c r="G304" s="117"/>
      <c r="H304" s="118"/>
    </row>
    <row r="305" spans="1:8" x14ac:dyDescent="0.3">
      <c r="A305" s="115"/>
      <c r="B305" s="115"/>
      <c r="C305" s="115"/>
      <c r="D305" s="116"/>
      <c r="E305" s="7"/>
      <c r="F305" s="115"/>
      <c r="G305" s="117"/>
      <c r="H305" s="118"/>
    </row>
    <row r="306" spans="1:8" x14ac:dyDescent="0.3">
      <c r="A306" s="115"/>
      <c r="B306" s="115"/>
      <c r="C306" s="115"/>
      <c r="D306" s="116"/>
      <c r="E306" s="7"/>
      <c r="F306" s="115"/>
      <c r="G306" s="117"/>
      <c r="H306" s="118"/>
    </row>
    <row r="307" spans="1:8" x14ac:dyDescent="0.3">
      <c r="A307" s="115"/>
      <c r="B307" s="115"/>
      <c r="C307" s="115"/>
      <c r="D307" s="116"/>
      <c r="E307" s="7"/>
      <c r="F307" s="115"/>
      <c r="G307" s="117"/>
      <c r="H307" s="118"/>
    </row>
    <row r="308" spans="1:8" x14ac:dyDescent="0.3">
      <c r="A308" s="115"/>
      <c r="B308" s="115"/>
      <c r="C308" s="115"/>
      <c r="D308" s="116"/>
      <c r="E308" s="7"/>
      <c r="F308" s="115"/>
      <c r="G308" s="117"/>
      <c r="H308" s="118"/>
    </row>
    <row r="309" spans="1:8" x14ac:dyDescent="0.3">
      <c r="A309" s="115"/>
      <c r="B309" s="115"/>
      <c r="C309" s="115"/>
      <c r="D309" s="116"/>
      <c r="E309" s="7"/>
      <c r="F309" s="115"/>
      <c r="G309" s="117"/>
      <c r="H309" s="118"/>
    </row>
    <row r="310" spans="1:8" x14ac:dyDescent="0.3">
      <c r="A310" s="115"/>
      <c r="B310" s="115"/>
      <c r="C310" s="115"/>
      <c r="D310" s="116"/>
      <c r="E310" s="7"/>
      <c r="F310" s="115"/>
      <c r="G310" s="117"/>
      <c r="H310" s="118"/>
    </row>
    <row r="311" spans="1:8" x14ac:dyDescent="0.3">
      <c r="A311" s="115"/>
      <c r="B311" s="115"/>
      <c r="C311" s="115"/>
      <c r="D311" s="116"/>
      <c r="E311" s="7"/>
      <c r="F311" s="115"/>
      <c r="G311" s="117"/>
      <c r="H311" s="118"/>
    </row>
    <row r="312" spans="1:8" x14ac:dyDescent="0.3">
      <c r="A312" s="115"/>
      <c r="B312" s="115"/>
      <c r="C312" s="115"/>
      <c r="D312" s="116"/>
      <c r="E312" s="7"/>
      <c r="F312" s="115"/>
      <c r="G312" s="117"/>
      <c r="H312" s="118"/>
    </row>
    <row r="313" spans="1:8" x14ac:dyDescent="0.3">
      <c r="A313" s="115"/>
      <c r="B313" s="115"/>
      <c r="C313" s="115"/>
      <c r="D313" s="116"/>
      <c r="E313" s="7"/>
      <c r="F313" s="115"/>
      <c r="G313" s="117"/>
      <c r="H313" s="118"/>
    </row>
    <row r="314" spans="1:8" x14ac:dyDescent="0.3">
      <c r="A314" s="115"/>
      <c r="B314" s="115"/>
      <c r="C314" s="115"/>
      <c r="D314" s="116"/>
      <c r="E314" s="7"/>
      <c r="F314" s="115"/>
      <c r="G314" s="117"/>
      <c r="H314" s="118"/>
    </row>
    <row r="315" spans="1:8" x14ac:dyDescent="0.3">
      <c r="A315" s="115"/>
      <c r="B315" s="115"/>
      <c r="C315" s="115"/>
      <c r="D315" s="116"/>
      <c r="E315" s="7"/>
      <c r="F315" s="115"/>
      <c r="G315" s="117"/>
      <c r="H315" s="118"/>
    </row>
    <row r="316" spans="1:8" x14ac:dyDescent="0.3">
      <c r="A316" s="115"/>
      <c r="B316" s="115"/>
      <c r="C316" s="115"/>
      <c r="D316" s="116"/>
      <c r="E316" s="7"/>
      <c r="F316" s="115"/>
      <c r="G316" s="117"/>
      <c r="H316" s="118"/>
    </row>
    <row r="317" spans="1:8" x14ac:dyDescent="0.3">
      <c r="A317" s="115"/>
      <c r="B317" s="115"/>
      <c r="C317" s="115"/>
      <c r="D317" s="116"/>
      <c r="E317" s="7"/>
      <c r="F317" s="115"/>
      <c r="G317" s="117"/>
      <c r="H317" s="118"/>
    </row>
    <row r="318" spans="1:8" x14ac:dyDescent="0.3">
      <c r="A318" s="115"/>
      <c r="B318" s="115"/>
      <c r="C318" s="115"/>
      <c r="D318" s="116"/>
      <c r="E318" s="7"/>
      <c r="F318" s="115"/>
      <c r="G318" s="117"/>
      <c r="H318" s="118"/>
    </row>
    <row r="319" spans="1:8" x14ac:dyDescent="0.3">
      <c r="A319" s="115"/>
      <c r="B319" s="115"/>
      <c r="C319" s="115"/>
      <c r="D319" s="116"/>
      <c r="E319" s="7"/>
      <c r="F319" s="115"/>
      <c r="G319" s="117"/>
      <c r="H319" s="118"/>
    </row>
    <row r="320" spans="1:8" x14ac:dyDescent="0.3">
      <c r="A320" s="115"/>
      <c r="B320" s="115"/>
      <c r="C320" s="115"/>
      <c r="D320" s="116"/>
      <c r="E320" s="7"/>
      <c r="F320" s="115"/>
      <c r="G320" s="117"/>
      <c r="H320" s="118"/>
    </row>
    <row r="321" spans="1:8" x14ac:dyDescent="0.3">
      <c r="A321" s="115"/>
      <c r="B321" s="115"/>
      <c r="C321" s="115"/>
      <c r="D321" s="116"/>
      <c r="E321" s="7"/>
      <c r="F321" s="115"/>
      <c r="G321" s="117"/>
      <c r="H321" s="118"/>
    </row>
    <row r="322" spans="1:8" x14ac:dyDescent="0.3">
      <c r="A322" s="115"/>
      <c r="B322" s="115"/>
      <c r="C322" s="115"/>
      <c r="D322" s="116"/>
      <c r="E322" s="7"/>
      <c r="F322" s="115"/>
      <c r="G322" s="117"/>
      <c r="H322" s="118"/>
    </row>
  </sheetData>
  <autoFilter ref="A8:H228" xr:uid="{00000000-0009-0000-0000-000002000000}"/>
  <mergeCells count="5">
    <mergeCell ref="I215:J223"/>
    <mergeCell ref="I214:J214"/>
    <mergeCell ref="A1:H1"/>
    <mergeCell ref="A2:H2"/>
    <mergeCell ref="A3:H3"/>
  </mergeCells>
  <conditionalFormatting sqref="J9:J11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{9EF1EBC9-F0D4-47BC-A29E-36D415979531}</x14:id>
        </ext>
      </extLst>
    </cfRule>
  </conditionalFormatting>
  <conditionalFormatting sqref="J12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{41AB030E-3507-4760-AFF0-2EEB23E20BA6}</x14:id>
        </ext>
      </extLst>
    </cfRule>
  </conditionalFormatting>
  <conditionalFormatting sqref="J16:J18 J20:J25 J8">
    <cfRule type="dataBar" priority="2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{6751BEDC-D794-4A14-8D43-19C6DECEDF19}</x14:id>
        </ext>
      </extLst>
    </cfRule>
  </conditionalFormatting>
  <conditionalFormatting sqref="J16:J18 J20:J25">
    <cfRule type="dataBar" priority="2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{6168D89D-8465-41B3-AE9B-A7BD461CDA06}</x14:id>
        </ext>
      </extLst>
    </cfRule>
  </conditionalFormatting>
  <conditionalFormatting sqref="J1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{47FD73B4-7A30-4EC3-8AF1-7DFBAF97B8AF}</x14:id>
        </ext>
      </extLst>
    </cfRule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{AF64EF98-61D3-4A03-B659-833F8EBD99EF}</x14:id>
        </ext>
      </extLst>
    </cfRule>
  </conditionalFormatting>
  <conditionalFormatting sqref="J21:J22 J24">
    <cfRule type="dataBar" priority="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{57F36CBF-C6E5-47D2-95DB-3EBEC53BD26A}</x14:id>
        </ext>
      </extLst>
    </cfRule>
  </conditionalFormatting>
  <conditionalFormatting sqref="J119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{8AD7FAF5-642F-4C93-95E3-97E2976D35EE}</x14:id>
        </ext>
      </extLst>
    </cfRule>
  </conditionalFormatting>
  <conditionalFormatting sqref="J249:J250">
    <cfRule type="dataBar" priority="1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{CDCF6B03-BAB8-4848-9737-788405986AF2}</x14:id>
        </ext>
      </extLst>
    </cfRule>
  </conditionalFormatting>
  <conditionalFormatting sqref="J258:J259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{B117C3C4-4C95-4AED-958C-5EF0EB7CFF85}</x14:id>
        </ext>
      </extLst>
    </cfRule>
  </conditionalFormatting>
  <conditionalFormatting sqref="J55:J61">
    <cfRule type="dataBar" priority="2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{571DDDB5-BB16-469B-994C-E34822C778B6}</x14:id>
        </ext>
      </extLst>
    </cfRule>
  </conditionalFormatting>
  <pageMargins left="0.9055118110236221" right="0.31496062992125984" top="0.70866141732283472" bottom="0.51181102362204722" header="0" footer="0"/>
  <pageSetup scale="8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F1EBC9-F0D4-47BC-A29E-36D4159795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J9:J11</xm:sqref>
        </x14:conditionalFormatting>
        <x14:conditionalFormatting xmlns:xm="http://schemas.microsoft.com/office/excel/2006/main">
          <x14:cfRule type="dataBar" id="{41AB030E-3507-4760-AFF0-2EEB23E20B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J12</xm:sqref>
        </x14:conditionalFormatting>
        <x14:conditionalFormatting xmlns:xm="http://schemas.microsoft.com/office/excel/2006/main">
          <x14:cfRule type="dataBar" id="{6751BEDC-D794-4A14-8D43-19C6DECEDF1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J16:J18 J20:J25 J8</xm:sqref>
        </x14:conditionalFormatting>
        <x14:conditionalFormatting xmlns:xm="http://schemas.microsoft.com/office/excel/2006/main">
          <x14:cfRule type="dataBar" id="{6168D89D-8465-41B3-AE9B-A7BD461CDA0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J16:J18 J20:J25</xm:sqref>
        </x14:conditionalFormatting>
        <x14:conditionalFormatting xmlns:xm="http://schemas.microsoft.com/office/excel/2006/main">
          <x14:cfRule type="dataBar" id="{47FD73B4-7A30-4EC3-8AF1-7DFBAF97B8A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14:cfRule type="dataBar" id="{AF64EF98-61D3-4A03-B659-833F8EBD99E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J19</xm:sqref>
        </x14:conditionalFormatting>
        <x14:conditionalFormatting xmlns:xm="http://schemas.microsoft.com/office/excel/2006/main">
          <x14:cfRule type="dataBar" id="{57F36CBF-C6E5-47D2-95DB-3EBEC53BD26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J21:J22 J24</xm:sqref>
        </x14:conditionalFormatting>
        <x14:conditionalFormatting xmlns:xm="http://schemas.microsoft.com/office/excel/2006/main">
          <x14:cfRule type="dataBar" id="{8AD7FAF5-642F-4C93-95E3-97E2976D35E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J119</xm:sqref>
        </x14:conditionalFormatting>
        <x14:conditionalFormatting xmlns:xm="http://schemas.microsoft.com/office/excel/2006/main">
          <x14:cfRule type="dataBar" id="{CDCF6B03-BAB8-4848-9737-788405986AF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J249:J250</xm:sqref>
        </x14:conditionalFormatting>
        <x14:conditionalFormatting xmlns:xm="http://schemas.microsoft.com/office/excel/2006/main">
          <x14:cfRule type="dataBar" id="{B117C3C4-4C95-4AED-958C-5EF0EB7CFF8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J258:J259</xm:sqref>
        </x14:conditionalFormatting>
        <x14:conditionalFormatting xmlns:xm="http://schemas.microsoft.com/office/excel/2006/main">
          <x14:cfRule type="dataBar" id="{571DDDB5-BB16-469B-994C-E34822C778B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J55:J61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2020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eobregon</dc:creator>
  <cp:lastModifiedBy>Eliana Obregón Montiel</cp:lastModifiedBy>
  <cp:lastPrinted>2018-01-15T17:03:00Z</cp:lastPrinted>
  <dcterms:created xsi:type="dcterms:W3CDTF">2010-08-13T18:16:57Z</dcterms:created>
  <dcterms:modified xsi:type="dcterms:W3CDTF">2025-03-26T20:56:02Z</dcterms:modified>
</cp:coreProperties>
</file>