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nidad Técnica\GENERAL\HISTORIA RENDICIONES DE CUENTAS JVC\Rendición 2021\"/>
    </mc:Choice>
  </mc:AlternateContent>
  <xr:revisionPtr revIDLastSave="0" documentId="13_ncr:1_{08152188-87F3-40FC-8504-9DA618E69D44}" xr6:coauthVersionLast="47" xr6:coauthVersionMax="47" xr10:uidLastSave="{00000000-0000-0000-0000-000000000000}"/>
  <bookViews>
    <workbookView xWindow="21168" yWindow="-100" windowWidth="21467" windowHeight="11443" tabRatio="920" xr2:uid="{00000000-000D-0000-FFFF-FFFF00000000}"/>
  </bookViews>
  <sheets>
    <sheet name="presupuesto 2021" sheetId="64" r:id="rId1"/>
  </sheets>
  <definedNames>
    <definedName name="_xlnm._FilterDatabase" localSheetId="0" hidden="1">'presupuesto 2021'!$A$8:$H$329</definedName>
    <definedName name="_Hlt57101924" localSheetId="0">'presupuesto 2021'!#REF!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64" l="1"/>
  <c r="K5" i="64" l="1"/>
  <c r="K3" i="64" s="1"/>
  <c r="C286" i="64" l="1"/>
  <c r="C290" i="64" s="1"/>
  <c r="C279" i="64"/>
  <c r="C280" i="64" s="1"/>
  <c r="C281" i="64" s="1"/>
  <c r="C287" i="64" l="1"/>
  <c r="C288" i="64" s="1"/>
  <c r="C289" i="64" s="1"/>
  <c r="C291" i="64"/>
  <c r="C292" i="64" s="1"/>
  <c r="C293" i="64" s="1"/>
  <c r="C294" i="64"/>
  <c r="C295" i="64" l="1"/>
  <c r="C296" i="64" s="1"/>
  <c r="C297" i="64" s="1"/>
  <c r="C298" i="64"/>
  <c r="C299" i="64" s="1"/>
  <c r="C302" i="64" l="1"/>
  <c r="C303" i="64" s="1"/>
  <c r="C300" i="64"/>
  <c r="C301" i="64" s="1"/>
  <c r="C307" i="64" l="1"/>
  <c r="C308" i="64" s="1"/>
  <c r="C309" i="64" l="1"/>
  <c r="C310" i="64" s="1"/>
  <c r="C311" i="64" s="1"/>
  <c r="C312" i="64"/>
  <c r="C313" i="64" s="1"/>
  <c r="C314" i="64" l="1"/>
  <c r="C315" i="64" s="1"/>
  <c r="C316" i="64" l="1"/>
  <c r="C317" i="64" s="1"/>
  <c r="C318" i="64" s="1"/>
  <c r="C319" i="64"/>
  <c r="C320" i="64" s="1"/>
  <c r="C323" i="64" l="1"/>
  <c r="C324" i="64" s="1"/>
  <c r="C325" i="64" s="1"/>
  <c r="C321" i="64"/>
  <c r="C322" i="64" s="1"/>
  <c r="C326" i="64" s="1"/>
  <c r="C327" i="64" s="1"/>
  <c r="C328" i="64" s="1"/>
  <c r="C329" i="64" s="1"/>
  <c r="C125" i="64" l="1"/>
  <c r="C131" i="64"/>
  <c r="C133" i="64" s="1"/>
  <c r="C134" i="64" s="1"/>
  <c r="C135" i="64" s="1"/>
  <c r="C136" i="64" s="1"/>
  <c r="C137" i="64"/>
  <c r="C138" i="64" s="1"/>
  <c r="C139" i="64" s="1"/>
  <c r="C140" i="64" s="1"/>
  <c r="C141" i="64" s="1"/>
  <c r="C142" i="64" s="1"/>
  <c r="E215" i="64"/>
  <c r="E219" i="64"/>
  <c r="C143" i="64" l="1"/>
  <c r="C147" i="64" s="1"/>
  <c r="C148" i="64" s="1"/>
  <c r="C149" i="64" s="1"/>
  <c r="C150" i="64" s="1"/>
  <c r="H9" i="64" l="1"/>
  <c r="C151" i="64"/>
  <c r="C155" i="64" s="1"/>
  <c r="C144" i="64"/>
  <c r="C145" i="64" s="1"/>
  <c r="C146" i="64" s="1"/>
  <c r="C152" i="64" l="1"/>
  <c r="C153" i="64" s="1"/>
  <c r="C154" i="64" s="1"/>
  <c r="H8" i="64"/>
  <c r="C159" i="64"/>
  <c r="C156" i="64"/>
  <c r="C157" i="64" s="1"/>
  <c r="C158" i="64" s="1"/>
  <c r="C163" i="64" l="1"/>
  <c r="C160" i="64"/>
  <c r="C161" i="64" s="1"/>
  <c r="C162" i="64" s="1"/>
  <c r="C164" i="64" l="1"/>
  <c r="C165" i="64" s="1"/>
  <c r="C166" i="64" s="1"/>
  <c r="C167" i="64"/>
  <c r="C168" i="64" l="1"/>
  <c r="C169" i="64" s="1"/>
  <c r="C170" i="64" s="1"/>
  <c r="C171" i="64"/>
  <c r="C172" i="64" l="1"/>
  <c r="C173" i="64" s="1"/>
  <c r="C174" i="64" s="1"/>
  <c r="C175" i="64"/>
  <c r="C176" i="64" l="1"/>
  <c r="C177" i="64" s="1"/>
  <c r="C178" i="64" s="1"/>
  <c r="C179" i="64"/>
  <c r="C180" i="64" l="1"/>
  <c r="C181" i="64" s="1"/>
  <c r="C182" i="64" s="1"/>
  <c r="C183" i="64"/>
  <c r="C187" i="64" s="1"/>
  <c r="C184" i="64" l="1"/>
  <c r="C185" i="64" s="1"/>
  <c r="C186" i="64" s="1"/>
  <c r="C188" i="64" l="1"/>
  <c r="C189" i="64" s="1"/>
  <c r="C190" i="64" s="1"/>
  <c r="C191" i="64"/>
  <c r="C192" i="64" l="1"/>
  <c r="C193" i="64" s="1"/>
  <c r="C194" i="64" s="1"/>
  <c r="C195" i="64"/>
  <c r="C199" i="64" s="1"/>
  <c r="C200" i="64" l="1"/>
  <c r="C201" i="64" s="1"/>
  <c r="C202" i="64" s="1"/>
  <c r="C203" i="64"/>
  <c r="C207" i="64" s="1"/>
  <c r="C211" i="64" s="1"/>
  <c r="C215" i="64" s="1"/>
  <c r="C196" i="64"/>
  <c r="C197" i="64" s="1"/>
  <c r="C198" i="64" s="1"/>
  <c r="C204" i="64" l="1"/>
  <c r="C205" i="64" s="1"/>
  <c r="C206" i="64" s="1"/>
  <c r="C219" i="64"/>
  <c r="C216" i="64"/>
  <c r="C217" i="64" s="1"/>
  <c r="C218" i="64" s="1"/>
  <c r="C212" i="64" l="1"/>
  <c r="C213" i="64" s="1"/>
  <c r="C214" i="64" s="1"/>
  <c r="C208" i="64"/>
  <c r="C209" i="64" s="1"/>
  <c r="C210" i="64" s="1"/>
  <c r="C220" i="64"/>
  <c r="C221" i="64" s="1"/>
  <c r="C222" i="64" s="1"/>
  <c r="C223" i="64"/>
  <c r="C224" i="64" l="1"/>
  <c r="C225" i="64" s="1"/>
  <c r="C226" i="64" s="1"/>
  <c r="C227" i="64" s="1"/>
  <c r="C228" i="64" s="1"/>
  <c r="C229" i="64" s="1"/>
  <c r="C230" i="64" s="1"/>
  <c r="C231" i="64" s="1"/>
  <c r="C232" i="64"/>
  <c r="C233" i="64" s="1"/>
  <c r="C234" i="64" s="1"/>
  <c r="C235" i="64" s="1"/>
  <c r="C236" i="64" s="1"/>
  <c r="C237" i="64" s="1"/>
  <c r="C238" i="64" s="1"/>
  <c r="C239" i="64" s="1"/>
  <c r="C240" i="64" s="1"/>
  <c r="C244" i="64" l="1"/>
  <c r="C245" i="64" s="1"/>
  <c r="C246" i="64" s="1"/>
  <c r="C247" i="64" s="1"/>
  <c r="C248" i="64" s="1"/>
  <c r="C249" i="64" s="1"/>
  <c r="C250" i="64" s="1"/>
  <c r="C251" i="64" s="1"/>
  <c r="C252" i="64" s="1"/>
  <c r="C241" i="64"/>
  <c r="C242" i="64" s="1"/>
  <c r="C243" i="64" s="1"/>
  <c r="C256" i="64" l="1"/>
  <c r="C253" i="64"/>
  <c r="C254" i="64" s="1"/>
  <c r="C255" i="64" s="1"/>
  <c r="C260" i="64" l="1"/>
  <c r="C257" i="64"/>
  <c r="C258" i="64" s="1"/>
  <c r="C259" i="64" s="1"/>
  <c r="C261" i="64" l="1"/>
  <c r="C262" i="64" s="1"/>
  <c r="C263" i="64" s="1"/>
  <c r="C264" i="64"/>
  <c r="C265" i="64" s="1"/>
  <c r="C266" i="64" s="1"/>
  <c r="C267" i="64" l="1"/>
  <c r="C268" i="64" s="1"/>
  <c r="C273" i="64"/>
  <c r="C270" i="64" l="1"/>
  <c r="C269" i="64"/>
  <c r="C274" i="64"/>
  <c r="C275" i="64" s="1"/>
  <c r="C283" i="64"/>
  <c r="C284" i="64" s="1"/>
  <c r="C285" i="64" s="1"/>
  <c r="C276" i="64" l="1"/>
  <c r="C277" i="64"/>
  <c r="C272" i="64"/>
  <c r="C271" i="64"/>
  <c r="H7" i="64" l="1"/>
  <c r="G305" i="64" s="1"/>
  <c r="G299" i="64" l="1"/>
  <c r="G304" i="64"/>
  <c r="G303" i="64"/>
  <c r="G301" i="64"/>
  <c r="G292" i="64"/>
  <c r="G291" i="64"/>
  <c r="G290" i="64"/>
  <c r="G300" i="64"/>
  <c r="H6" i="64"/>
  <c r="G293" i="64"/>
  <c r="G277" i="64" l="1"/>
  <c r="G135" i="64"/>
  <c r="G136" i="64"/>
  <c r="G134" i="64"/>
  <c r="G7" i="64"/>
  <c r="G326" i="64"/>
  <c r="G321" i="64"/>
  <c r="G117" i="64"/>
  <c r="G317" i="64"/>
  <c r="G267" i="64"/>
  <c r="G318" i="64"/>
  <c r="G244" i="64"/>
  <c r="G36" i="64"/>
  <c r="G219" i="64"/>
  <c r="G198" i="64"/>
  <c r="G8" i="64"/>
  <c r="G25" i="64"/>
  <c r="G265" i="64"/>
  <c r="G107" i="64"/>
  <c r="G40" i="64"/>
  <c r="G289" i="64"/>
  <c r="G322" i="64"/>
  <c r="G126" i="64"/>
  <c r="G297" i="64"/>
  <c r="G254" i="64"/>
  <c r="G92" i="64"/>
  <c r="G327" i="64"/>
  <c r="G208" i="64"/>
  <c r="G183" i="64"/>
  <c r="G99" i="64"/>
  <c r="G191" i="64"/>
  <c r="G222" i="64"/>
  <c r="G287" i="64"/>
  <c r="G238" i="64"/>
  <c r="G181" i="64"/>
  <c r="G228" i="64"/>
  <c r="G177" i="64"/>
  <c r="G65" i="64"/>
  <c r="G204" i="64"/>
  <c r="G278" i="64"/>
  <c r="G122" i="64"/>
  <c r="G43" i="64"/>
  <c r="G166" i="64"/>
  <c r="G42" i="64"/>
  <c r="G249" i="64"/>
  <c r="G164" i="64"/>
  <c r="G206" i="64"/>
  <c r="G45" i="64"/>
  <c r="G127" i="64"/>
  <c r="G209" i="64"/>
  <c r="G96" i="64"/>
  <c r="G251" i="64"/>
  <c r="G197" i="64"/>
  <c r="G77" i="64"/>
  <c r="G247" i="64"/>
  <c r="G113" i="64"/>
  <c r="G234" i="64"/>
  <c r="G48" i="64"/>
  <c r="G66" i="64"/>
  <c r="G141" i="64"/>
  <c r="G14" i="64"/>
  <c r="G315" i="64"/>
  <c r="G58" i="64"/>
  <c r="G133" i="64"/>
  <c r="G31" i="64"/>
  <c r="G101" i="64"/>
  <c r="G160" i="64"/>
  <c r="G231" i="64"/>
  <c r="G192" i="64"/>
  <c r="G229" i="64"/>
  <c r="G76" i="64"/>
  <c r="G156" i="64"/>
  <c r="G125" i="64"/>
  <c r="G270" i="64"/>
  <c r="G302" i="64"/>
  <c r="G253" i="64"/>
  <c r="G29" i="64"/>
  <c r="G88" i="64"/>
  <c r="G143" i="64"/>
  <c r="G184" i="64"/>
  <c r="G180" i="64"/>
  <c r="G89" i="64"/>
  <c r="G194" i="64"/>
  <c r="G63" i="64"/>
  <c r="G295" i="64"/>
  <c r="G85" i="64"/>
  <c r="G316" i="64"/>
  <c r="G286" i="64"/>
  <c r="G98" i="64"/>
  <c r="G9" i="64"/>
  <c r="G172" i="64"/>
  <c r="G261" i="64"/>
  <c r="G94" i="64"/>
  <c r="G320" i="64"/>
  <c r="G13" i="64"/>
  <c r="G176" i="64"/>
  <c r="G314" i="64"/>
  <c r="G123" i="64"/>
  <c r="G41" i="64"/>
  <c r="G221" i="64"/>
  <c r="G152" i="64"/>
  <c r="G38" i="64"/>
  <c r="G260" i="64"/>
  <c r="G147" i="64"/>
  <c r="G263" i="64"/>
  <c r="G271" i="64"/>
  <c r="G84" i="64"/>
  <c r="G26" i="64"/>
  <c r="G150" i="64"/>
  <c r="G18" i="64"/>
  <c r="G153" i="64"/>
  <c r="G118" i="64"/>
  <c r="G246" i="64"/>
  <c r="G55" i="64"/>
  <c r="G159" i="64"/>
  <c r="G294" i="64"/>
  <c r="G280" i="64"/>
  <c r="G78" i="64"/>
  <c r="G73" i="64"/>
  <c r="G33" i="64"/>
  <c r="G196" i="64"/>
  <c r="G69" i="64"/>
  <c r="G131" i="64"/>
  <c r="G257" i="64"/>
  <c r="G75" i="64"/>
  <c r="G200" i="64"/>
  <c r="G17" i="64"/>
  <c r="G268" i="64"/>
  <c r="G199" i="64"/>
  <c r="G51" i="64"/>
  <c r="G218" i="64"/>
  <c r="G175" i="64"/>
  <c r="G242" i="64"/>
  <c r="G50" i="64"/>
  <c r="G90" i="64"/>
  <c r="G178" i="64"/>
  <c r="G186" i="64"/>
  <c r="G240" i="64"/>
  <c r="G67" i="64"/>
  <c r="G237" i="64"/>
  <c r="G235" i="64"/>
  <c r="G275" i="64"/>
  <c r="G116" i="64"/>
  <c r="G225" i="64"/>
  <c r="G168" i="64"/>
  <c r="G220" i="64"/>
  <c r="G20" i="64"/>
  <c r="G56" i="64"/>
  <c r="G288" i="64"/>
  <c r="G103" i="64"/>
  <c r="G306" i="64"/>
  <c r="G74" i="64"/>
  <c r="G274" i="64"/>
  <c r="G83" i="64"/>
  <c r="G39" i="64"/>
  <c r="G104" i="64"/>
  <c r="G210" i="64"/>
  <c r="G252" i="64"/>
  <c r="G296" i="64"/>
  <c r="G259" i="64"/>
  <c r="G87" i="64"/>
  <c r="G155" i="64"/>
  <c r="G44" i="64"/>
  <c r="G282" i="64"/>
  <c r="G171" i="64"/>
  <c r="G223" i="64"/>
  <c r="G97" i="64"/>
  <c r="G154" i="64"/>
  <c r="G256" i="64"/>
  <c r="G182" i="64"/>
  <c r="G19" i="64"/>
  <c r="G114" i="64"/>
  <c r="G24" i="64"/>
  <c r="G230" i="64"/>
  <c r="G216" i="64"/>
  <c r="G54" i="64"/>
  <c r="G148" i="64"/>
  <c r="G72" i="64"/>
  <c r="G23" i="64"/>
  <c r="G285" i="64"/>
  <c r="G115" i="64"/>
  <c r="G100" i="64"/>
  <c r="G71" i="64"/>
  <c r="G179" i="64"/>
  <c r="G213" i="64"/>
  <c r="G60" i="64"/>
  <c r="G185" i="64"/>
  <c r="G61" i="64"/>
  <c r="G217" i="64"/>
  <c r="G233" i="64"/>
  <c r="G163" i="64"/>
  <c r="G142" i="64"/>
  <c r="G273" i="64"/>
  <c r="G202" i="64"/>
  <c r="G174" i="64"/>
  <c r="G34" i="64"/>
  <c r="G245" i="64"/>
  <c r="G307" i="64"/>
  <c r="G264" i="64"/>
  <c r="G109" i="64"/>
  <c r="G79" i="64"/>
  <c r="G323" i="64"/>
  <c r="G158" i="64"/>
  <c r="G201" i="64"/>
  <c r="G328" i="64"/>
  <c r="G49" i="64"/>
  <c r="G189" i="64"/>
  <c r="G95" i="64"/>
  <c r="G108" i="64"/>
  <c r="G258" i="64"/>
  <c r="G250" i="64"/>
  <c r="G11" i="64"/>
  <c r="G112" i="64"/>
  <c r="G82" i="64"/>
  <c r="G27" i="64"/>
  <c r="G308" i="64"/>
  <c r="G309" i="64"/>
  <c r="G62" i="64"/>
  <c r="G312" i="64"/>
  <c r="G281" i="64"/>
  <c r="G188" i="64"/>
  <c r="G311" i="64"/>
  <c r="G310" i="64"/>
  <c r="G207" i="64"/>
  <c r="G146" i="64"/>
  <c r="G279" i="64"/>
  <c r="G81" i="64"/>
  <c r="G227" i="64"/>
  <c r="G151" i="64"/>
  <c r="G32" i="64"/>
  <c r="G203" i="64"/>
  <c r="G319" i="64"/>
  <c r="G53" i="64"/>
  <c r="G241" i="64"/>
  <c r="G110" i="64"/>
  <c r="G124" i="64"/>
  <c r="G144" i="64"/>
  <c r="G190" i="64"/>
  <c r="G195" i="64"/>
  <c r="G128" i="64"/>
  <c r="G59" i="64"/>
  <c r="G224" i="64"/>
  <c r="G324" i="64"/>
  <c r="G12" i="64"/>
  <c r="G102" i="64"/>
  <c r="G212" i="64"/>
  <c r="G15" i="64"/>
  <c r="G111" i="64"/>
  <c r="G10" i="64"/>
  <c r="G37" i="64"/>
  <c r="G173" i="64"/>
  <c r="G325" i="64"/>
  <c r="G130" i="64"/>
  <c r="G47" i="64"/>
  <c r="G129" i="64"/>
  <c r="G64" i="64"/>
  <c r="G70" i="64"/>
  <c r="G121" i="64"/>
  <c r="G170" i="64"/>
  <c r="G276" i="64"/>
  <c r="G21" i="64"/>
  <c r="G52" i="64"/>
  <c r="G211" i="64"/>
  <c r="G266" i="64"/>
  <c r="G106" i="64"/>
  <c r="G149" i="64"/>
  <c r="G205" i="64"/>
  <c r="G91" i="64"/>
  <c r="G86" i="64"/>
  <c r="G28" i="64"/>
  <c r="G167" i="64"/>
  <c r="G298" i="64"/>
  <c r="G57" i="64"/>
  <c r="G329" i="64"/>
  <c r="G313" i="64"/>
  <c r="G239" i="64"/>
  <c r="G255" i="64"/>
  <c r="G284" i="64"/>
  <c r="G161" i="64"/>
  <c r="G93" i="64"/>
  <c r="G105" i="64"/>
  <c r="G22" i="64"/>
  <c r="G232" i="64"/>
  <c r="G169" i="64"/>
  <c r="G46" i="64"/>
  <c r="G226" i="64"/>
  <c r="G35" i="64"/>
  <c r="G16" i="64"/>
  <c r="G283" i="64"/>
  <c r="G248" i="64"/>
  <c r="G243" i="64"/>
  <c r="G269" i="64"/>
  <c r="G215" i="64"/>
  <c r="G193" i="64"/>
  <c r="G145" i="64"/>
  <c r="G80" i="64"/>
  <c r="G214" i="64"/>
  <c r="G272" i="64"/>
  <c r="G187" i="64"/>
  <c r="G165" i="64"/>
  <c r="G162" i="64"/>
  <c r="G157" i="64"/>
  <c r="G132" i="64"/>
  <c r="G236" i="64"/>
  <c r="G262" i="64"/>
  <c r="G140" i="64"/>
  <c r="G139" i="64"/>
  <c r="G138" i="64"/>
  <c r="G137" i="64"/>
</calcChain>
</file>

<file path=xl/sharedStrings.xml><?xml version="1.0" encoding="utf-8"?>
<sst xmlns="http://schemas.openxmlformats.org/spreadsheetml/2006/main" count="1362" uniqueCount="264">
  <si>
    <t>MUNICIPALIDAD DE BUENOS AIRES</t>
  </si>
  <si>
    <t>PROGRAMA III</t>
  </si>
  <si>
    <t>PRO</t>
  </si>
  <si>
    <t>GRU</t>
  </si>
  <si>
    <t>PROY</t>
  </si>
  <si>
    <t>Nombre</t>
  </si>
  <si>
    <t>%</t>
  </si>
  <si>
    <t>3</t>
  </si>
  <si>
    <t>02</t>
  </si>
  <si>
    <t>INVERSIONES</t>
  </si>
  <si>
    <t>VÍAS DE COMUNICACIÓN TERRESTRE</t>
  </si>
  <si>
    <t>01</t>
  </si>
  <si>
    <t>REMUNERACIONES</t>
  </si>
  <si>
    <t>001</t>
  </si>
  <si>
    <t>REMUNERACIONES BÁSICAS</t>
  </si>
  <si>
    <t>00101</t>
  </si>
  <si>
    <t>Sueldos por Cargos fijos</t>
  </si>
  <si>
    <t>00102</t>
  </si>
  <si>
    <t>Jornales</t>
  </si>
  <si>
    <t>00103</t>
  </si>
  <si>
    <t>Servicios especiales</t>
  </si>
  <si>
    <t>002</t>
  </si>
  <si>
    <t>REMUNERACIONES EVENTUALES</t>
  </si>
  <si>
    <t>00201</t>
  </si>
  <si>
    <t>Tiempo extraordinario</t>
  </si>
  <si>
    <t>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</si>
  <si>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</si>
  <si>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</si>
  <si>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</si>
  <si>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</si>
  <si>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</si>
  <si>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</si>
  <si>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</si>
  <si>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004</t>
  </si>
  <si>
    <t>CONTRIBUCIONES PATRONALES AL DESARROLLO Y LA SEGURIDAD SOCIAL</t>
  </si>
  <si>
    <t>00401</t>
  </si>
  <si>
    <t>Contribución Patronal al Seguro de Salud de la Caja Costarricense del Seguro Social</t>
  </si>
  <si>
    <t>00405</t>
  </si>
  <si>
    <t>Contribución Patronal al Banco Popular y de Desarrollo Comunal</t>
  </si>
  <si>
    <t>005</t>
  </si>
  <si>
    <t>CONTRIBUCIONES PATRONALES A FONDOS DE PENSIONES Y OTROS FONDOS DE CAPITALIZACIÓN</t>
  </si>
  <si>
    <t>00501</t>
  </si>
  <si>
    <t>Contribución Patronal al Seguro de Pensiones de la Caja Costarricense del Seguro Social</t>
  </si>
  <si>
    <t>00502</t>
  </si>
  <si>
    <t>Aporte Patronal al Régimen Obligatorio de Pensiones Complementarias</t>
  </si>
  <si>
    <t>00503</t>
  </si>
  <si>
    <t>Aporte Patronal al Fondo de Capitalización Laboral</t>
  </si>
  <si>
    <t>SERVICIOS</t>
  </si>
  <si>
    <t>102</t>
  </si>
  <si>
    <t>SERVICIOS BÁSICOS</t>
  </si>
  <si>
    <t>10202</t>
  </si>
  <si>
    <t>Servicio de energía eléctrica</t>
  </si>
  <si>
    <t>10204</t>
  </si>
  <si>
    <t>Servicio de telecomunicaciones</t>
  </si>
  <si>
    <t>103</t>
  </si>
  <si>
    <t>SERVICIOS COMERCIALES Y FINANCIEROS</t>
  </si>
  <si>
    <t>10301</t>
  </si>
  <si>
    <t>información</t>
  </si>
  <si>
    <t>10303</t>
  </si>
  <si>
    <t>Impresión encuadernación y otros</t>
  </si>
  <si>
    <t>104</t>
  </si>
  <si>
    <t>SERVICIOS DE GESTIÓN Y APOYO</t>
  </si>
  <si>
    <t>10403</t>
  </si>
  <si>
    <t>10406</t>
  </si>
  <si>
    <t>Servicios generales</t>
  </si>
  <si>
    <t>10499</t>
  </si>
  <si>
    <t>Otros servicios de gestion y apoyo</t>
  </si>
  <si>
    <t>105</t>
  </si>
  <si>
    <t>GASTOS DE VIAJE Y DE TRANSPORTE</t>
  </si>
  <si>
    <t>10501</t>
  </si>
  <si>
    <t>Transporte dentro del país</t>
  </si>
  <si>
    <t>10502</t>
  </si>
  <si>
    <t>Viáticos dentro del país</t>
  </si>
  <si>
    <t>106</t>
  </si>
  <si>
    <t>SEGUROS, REASEGUROS Y OTRAS OBLIGACIONES</t>
  </si>
  <si>
    <t>10601</t>
  </si>
  <si>
    <t>Seguros</t>
  </si>
  <si>
    <t>107</t>
  </si>
  <si>
    <t>CAPACITACIÓN Y PROTOCOLO</t>
  </si>
  <si>
    <t>10701</t>
  </si>
  <si>
    <t>Actividades de capacitación</t>
  </si>
  <si>
    <t>108</t>
  </si>
  <si>
    <t>MANTENIMIENTO Y REPARACIÓN</t>
  </si>
  <si>
    <t>10804</t>
  </si>
  <si>
    <t>Mantenimiento y reparacion de maquinaria y equipo de producción</t>
  </si>
  <si>
    <t>10805</t>
  </si>
  <si>
    <t>Mantenimiento y reparacion de equipo de transporte</t>
  </si>
  <si>
    <t>10807</t>
  </si>
  <si>
    <t>Mantenimiento y reparaci¾n de equipo y mobiliario</t>
  </si>
  <si>
    <t>10999</t>
  </si>
  <si>
    <t>Otros impuestos</t>
  </si>
  <si>
    <t>199</t>
  </si>
  <si>
    <t>SERVICIOS DIVERSOS</t>
  </si>
  <si>
    <t>19905</t>
  </si>
  <si>
    <t>Deducibles</t>
  </si>
  <si>
    <t>MATERIALES Y SUMINISTROS</t>
  </si>
  <si>
    <t>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</si>
  <si>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</si>
  <si>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</si>
  <si>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</si>
  <si>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</si>
  <si>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</si>
  <si>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</si>
  <si>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>Tintas, pinturas y diluyentes</t>
  </si>
  <si>
    <t>203</t>
  </si>
  <si>
    <t>MATERIALES Y PRODUCTOS DE USO EN LA CONSTRUCCIÓN Y MANTENIMIENTO</t>
  </si>
  <si>
    <t>20301</t>
  </si>
  <si>
    <t>20304</t>
  </si>
  <si>
    <t>Materiales y productos eléctricos, telefónicos  y de cómputo</t>
  </si>
  <si>
    <t>20399</t>
  </si>
  <si>
    <t>Otros materiales y productos de uso en la construcción y mantenimiento</t>
  </si>
  <si>
    <t>204</t>
  </si>
  <si>
    <t>HERRAMIENTAS, REPUESTOS Y ACCESORIOS</t>
  </si>
  <si>
    <t>20401</t>
  </si>
  <si>
    <t>Herramientas e instrumentos</t>
  </si>
  <si>
    <t>20402</t>
  </si>
  <si>
    <t>Repuestos y Accesorios</t>
  </si>
  <si>
    <t>299</t>
  </si>
  <si>
    <t>ÚTILES, MATERIALES Y SUMINISTROS DIVERSOS</t>
  </si>
  <si>
    <t>29901</t>
  </si>
  <si>
    <t>Útiles y materiales de oficina y cómputo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</si>
  <si>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</si>
  <si>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</si>
  <si>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</si>
  <si>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</si>
  <si>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</si>
  <si>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</si>
  <si>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</si>
  <si>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Seguridad</t>
  </si>
  <si>
    <t>29999</t>
  </si>
  <si>
    <t>Otros útiles, materiales y suministros</t>
  </si>
  <si>
    <t>BIENES DURADEROS</t>
  </si>
  <si>
    <t>501</t>
  </si>
  <si>
    <t>MAQUINARIA, EQUIPO Y MOBILIARIO</t>
  </si>
  <si>
    <t>Maquinaria  y equipo para la produccion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</si>
  <si>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</si>
  <si>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</si>
  <si>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</si>
  <si>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</si>
  <si>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</si>
  <si>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</si>
  <si>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TRANSFERENCIAS CORRIENTES</t>
  </si>
  <si>
    <t>CUENTAS ESPECIALES</t>
  </si>
  <si>
    <t>INTERESES Y COMISIONES</t>
  </si>
  <si>
    <t>AMORTIZACION</t>
  </si>
  <si>
    <t>10402</t>
  </si>
  <si>
    <t>Servicios juridicos</t>
  </si>
  <si>
    <t>Casos de Ejecución Inmediata</t>
  </si>
  <si>
    <t>10302</t>
  </si>
  <si>
    <t>Publicidad y propaganda</t>
  </si>
  <si>
    <t>10806</t>
  </si>
  <si>
    <t>10808</t>
  </si>
  <si>
    <t>Mantenimiento y reparaci¾n de equipo de comunicación</t>
  </si>
  <si>
    <t>Mantenimiento y reparaci¾n de equipo de computo y de información</t>
  </si>
  <si>
    <t>10702</t>
  </si>
  <si>
    <t>Actividades Protocolarias y sociales</t>
  </si>
  <si>
    <r>
      <t xml:space="preserve">Materiales y productos metálicos   </t>
    </r>
    <r>
      <rPr>
        <b/>
        <sz val="11"/>
        <color indexed="8"/>
        <rFont val="Arial"/>
        <family val="2"/>
      </rPr>
      <t xml:space="preserve"> </t>
    </r>
  </si>
  <si>
    <r>
      <t xml:space="preserve">Servicios de Ingeniería   </t>
    </r>
    <r>
      <rPr>
        <b/>
        <sz val="11"/>
        <color indexed="10"/>
        <rFont val="Arial"/>
        <family val="2"/>
      </rPr>
      <t xml:space="preserve"> </t>
    </r>
  </si>
  <si>
    <t>Materiales y productos Minerales y Asfalticos</t>
  </si>
  <si>
    <t>109</t>
  </si>
  <si>
    <t>603</t>
  </si>
  <si>
    <t>PRESTACIONES</t>
  </si>
  <si>
    <t>60399</t>
  </si>
  <si>
    <t>IMPUESTOS</t>
  </si>
  <si>
    <t>Otras prestasciones a terceras personas</t>
  </si>
  <si>
    <t xml:space="preserve">Presupuesto </t>
  </si>
  <si>
    <t>CODIG</t>
  </si>
  <si>
    <t>10203</t>
  </si>
  <si>
    <t>Servicio de correo</t>
  </si>
  <si>
    <t>20199</t>
  </si>
  <si>
    <t>Otros productos quimicos y conexos</t>
  </si>
  <si>
    <t>Madera y sus derivados</t>
  </si>
  <si>
    <t>10306</t>
  </si>
  <si>
    <t>Comisiones y gastos por servicios financieros y comerciales</t>
  </si>
  <si>
    <t>20302</t>
  </si>
  <si>
    <t>20303</t>
  </si>
  <si>
    <t>50102</t>
  </si>
  <si>
    <t>Equipo de transportes</t>
  </si>
  <si>
    <t>Maquinaria, equipo y mobiliario diverso</t>
  </si>
  <si>
    <t>50199</t>
  </si>
  <si>
    <t>='ordinario 2016'!C2154</t>
  </si>
  <si>
    <t>00105</t>
  </si>
  <si>
    <t>Suplencias</t>
  </si>
  <si>
    <t>Diferencia</t>
  </si>
  <si>
    <t>302</t>
  </si>
  <si>
    <t>INTERESES SOBRE PRESTAMOS</t>
  </si>
  <si>
    <t>1</t>
  </si>
  <si>
    <t>8</t>
  </si>
  <si>
    <t>802</t>
  </si>
  <si>
    <t>Amortización de prestamos</t>
  </si>
  <si>
    <t>30203</t>
  </si>
  <si>
    <t>80203</t>
  </si>
  <si>
    <t>Amortizaciones de préstamos de Instituciones Descentralizadas no Empresariales</t>
  </si>
  <si>
    <t>Intereses sobre préstamos de Instituciones Descentralizadas no Empresariales</t>
  </si>
  <si>
    <t>9</t>
  </si>
  <si>
    <t>902</t>
  </si>
  <si>
    <t>90202</t>
  </si>
  <si>
    <t>Sumas con destino específico sin asignación presupuestaria</t>
  </si>
  <si>
    <t>SUMAS SIN ASIGNACIÓN PRESUPUESTARIA</t>
  </si>
  <si>
    <t>101</t>
  </si>
  <si>
    <t>ALQUILERES</t>
  </si>
  <si>
    <t>10102</t>
  </si>
  <si>
    <t>Alquiler de maquinaria, equipo y mobiliario</t>
  </si>
  <si>
    <t>MANTENIMIENTO PERIODICO CON LA MAQUINARIA MUNICIPAL EN EL CANTON DE BUENOS AIRES</t>
  </si>
  <si>
    <t>Mantenimineto Periódico del Distrito de Boruca</t>
  </si>
  <si>
    <t>Mantenimineto Periódico del Distrito de Changuena</t>
  </si>
  <si>
    <t>Mantenimineto Periódico del Distrito de Biolley</t>
  </si>
  <si>
    <t>Mantenimineto Periódico del Distrito de Colinas</t>
  </si>
  <si>
    <t>Mantenimineto Periódico del Distrito de Pilas</t>
  </si>
  <si>
    <t>Sistemas de Drenaje (Pasos) del Distrito de Biolley</t>
  </si>
  <si>
    <t>Sistemas de Drenaje (Pasos) del Distrito de Potrero Grande</t>
  </si>
  <si>
    <t>Sistemas de Drenaje (Pasos) del Distrito de Volcan</t>
  </si>
  <si>
    <t>20306</t>
  </si>
  <si>
    <t>Materiales y productos de plástico</t>
  </si>
  <si>
    <t>10101</t>
  </si>
  <si>
    <t>Alquiler de edificios, locales y terrenos</t>
  </si>
  <si>
    <t>10201</t>
  </si>
  <si>
    <t>Servicio de agua y alcantarillado</t>
  </si>
  <si>
    <t>Mantenimineto Rutinario Compromiso BID (Microempresas)</t>
  </si>
  <si>
    <t>AÑO 2021</t>
  </si>
  <si>
    <t>ALCANTARILLA DE CUADRO San Luis Changuena 603012 San Luis Quebrada Lajas</t>
  </si>
  <si>
    <t>5</t>
  </si>
  <si>
    <t>502</t>
  </si>
  <si>
    <t>CONSTRUCCIONES, ADICIONES Y MEJORAS</t>
  </si>
  <si>
    <t>50202</t>
  </si>
  <si>
    <t>Vías de comunicación terrestre</t>
  </si>
  <si>
    <t>Permisos de extracción de material en el Canton de Buenos Aires</t>
  </si>
  <si>
    <t>Sistemas de Drenaje (Pasos) del Distrito de Brunka</t>
  </si>
  <si>
    <t>Sistemas de Drenaje (Pasos) del Distrito de Colias</t>
  </si>
  <si>
    <t>Aceras del Distrito de Buenos Aires</t>
  </si>
  <si>
    <t>Alcantarillado Pluvial del Distrito de Potrero Grande</t>
  </si>
  <si>
    <t>Alcantarillado Pluvial del Distrito de Buenos Aires</t>
  </si>
  <si>
    <t>Cuneta Revestida del Distrito de Volcán</t>
  </si>
  <si>
    <t>Sistemas de Drenaje (Pasos) del Distrito de Buenos Aires</t>
  </si>
  <si>
    <t>IFAM</t>
  </si>
  <si>
    <t>Puente Quebrada Doña Ana 603037 PUENTE 15 METROS, Bastiones 5 m</t>
  </si>
  <si>
    <t>Puente Quebrada Boruca, Pilas 603003 PUENTE 22.5 METROS, BASTIONES DE 6 CON ALETONES DE 4 METROS</t>
  </si>
  <si>
    <t>Infraestructura Vial</t>
  </si>
  <si>
    <t>Alcantarillas de Cuadro del Distrito de Volcan</t>
  </si>
  <si>
    <t>Alcantarillas de Cuadro del Distrito de Colinas</t>
  </si>
  <si>
    <t>Alcantarillas de Cuadro del Distrito de Potrero Grande</t>
  </si>
  <si>
    <t>Maquinaria y Vehiculos de Infraestructura</t>
  </si>
  <si>
    <t>ACERAS Barrio los Mena</t>
  </si>
  <si>
    <t>Puente la Quijada -Potrero 6-03-011</t>
  </si>
  <si>
    <t>599</t>
  </si>
  <si>
    <t>BIENES DURADEROS DIVERSOS</t>
  </si>
  <si>
    <t>59903</t>
  </si>
  <si>
    <t>Bienes intangibles</t>
  </si>
  <si>
    <t>Puente Colgante Peatonal camino 6-03-364  SAN VICENTE - GUANACASTE, RESERV</t>
  </si>
  <si>
    <t>Sistemas de Drenaje (Pasos) del Distrito de Boruca</t>
  </si>
  <si>
    <t>Alcantarillado Pluvial del Distrito de Brunka</t>
  </si>
  <si>
    <t>Bacheo 03-02-002 Cruce de Salitre hasta el pie de la cuesta la Cabuya</t>
  </si>
  <si>
    <t>Estudios para Puentes y Caminos del Cantón.</t>
  </si>
  <si>
    <t>IFAM / Maquinaria y Servicios de Ingienería</t>
  </si>
  <si>
    <r>
      <t xml:space="preserve">Servicios de Ingeniería   </t>
    </r>
    <r>
      <rPr>
        <b/>
        <sz val="11"/>
        <color rgb="FFFF0000"/>
        <rFont val="Arial"/>
        <family val="2"/>
      </rPr>
      <t xml:space="preserve"> </t>
    </r>
  </si>
  <si>
    <t>32</t>
  </si>
  <si>
    <t>Sistemas de Drenaje (Pasos y Alcantarilla) del Distrito de Changuena</t>
  </si>
  <si>
    <t>Liquidacion 2020</t>
  </si>
  <si>
    <t>Total Prespuesto 2021</t>
  </si>
  <si>
    <t>LEY - 2021</t>
  </si>
  <si>
    <t>ACERAS Potrero Grande</t>
  </si>
  <si>
    <t>ACERAS Costado el Parque</t>
  </si>
  <si>
    <t>Sistemas de Drenaje (Alcantarilla) del Distrito de Buenos Aires</t>
  </si>
  <si>
    <t xml:space="preserve">PRESUPUESTO ORDINARIO Y EXTRAORDINARIO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</si>
</sst>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9" formatCode="_-[$₡-140A]* #,##0.00_ ;_-[$₡-140A]* \-#,##0.00\ ;_-[$₡-140A]* &quot;-&quot;??_ ;_-@_ "/>
    <numFmt numFmtId="170" formatCode="_([$₡-140A]* #,##0.00_);_([$₡-140A]* \(#,##0.00\);_([$₡-140A]* &quot;-&quot;??_);_(@_)"/>
    <numFmt numFmtId="174" formatCode="00"/>
    <numFmt numFmtId="183" formatCode="_([$€-2]* #,##0.00_);_([$€-2]* \(#,##0.00\);_([$€-2]* &quot;-&quot;??_)"/>
    <numFmt numFmtId="184" formatCode="_-* #,##0.00\ _€_-;\-* #,##0.00\ _€_-;_-* &quot;-&quot;??\ _€_-;_-@_-"/>
  </numFmts>
  <fonts count="32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166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9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0" fontId="17" fillId="0" borderId="0"/>
    <xf numFmtId="165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6" fillId="0" borderId="0"/>
    <xf numFmtId="0" fontId="29" fillId="0" borderId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7" fillId="0" borderId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9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1" fillId="0" borderId="0"/>
    <xf numFmtId="16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/>
    <xf numFmtId="18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8" fillId="0" borderId="0" xfId="6" applyFont="1"/>
    <xf numFmtId="0" fontId="8" fillId="0" borderId="0" xfId="6" applyFont="1" applyAlignment="1">
      <alignment horizontal="center"/>
    </xf>
    <xf numFmtId="2" fontId="10" fillId="8" borderId="1" xfId="6" applyNumberFormat="1" applyFont="1" applyFill="1" applyBorder="1"/>
    <xf numFmtId="165" fontId="9" fillId="0" borderId="0" xfId="2" applyFont="1"/>
    <xf numFmtId="0" fontId="7" fillId="0" borderId="1" xfId="6" applyFont="1" applyBorder="1" applyAlignment="1">
      <alignment horizontal="left"/>
    </xf>
    <xf numFmtId="0" fontId="7" fillId="0" borderId="1" xfId="6" applyFont="1" applyBorder="1" applyAlignment="1">
      <alignment horizontal="center"/>
    </xf>
    <xf numFmtId="49" fontId="11" fillId="0" borderId="1" xfId="6" applyNumberFormat="1" applyFont="1" applyBorder="1" applyAlignment="1">
      <alignment horizontal="center"/>
    </xf>
    <xf numFmtId="49" fontId="11" fillId="0" borderId="1" xfId="6" applyNumberFormat="1" applyFont="1" applyBorder="1" applyAlignment="1">
      <alignment horizontal="left"/>
    </xf>
    <xf numFmtId="2" fontId="11" fillId="0" borderId="1" xfId="6" applyNumberFormat="1" applyFont="1" applyBorder="1"/>
    <xf numFmtId="49" fontId="10" fillId="0" borderId="1" xfId="6" applyNumberFormat="1" applyFont="1" applyBorder="1" applyAlignment="1">
      <alignment horizontal="center"/>
    </xf>
    <xf numFmtId="49" fontId="10" fillId="0" borderId="1" xfId="6" applyNumberFormat="1" applyFont="1" applyBorder="1" applyAlignment="1">
      <alignment horizontal="left"/>
    </xf>
    <xf numFmtId="0" fontId="13" fillId="0" borderId="1" xfId="6" applyFont="1" applyBorder="1" applyAlignment="1">
      <alignment horizontal="left" wrapText="1"/>
    </xf>
    <xf numFmtId="2" fontId="10" fillId="0" borderId="1" xfId="6" applyNumberFormat="1" applyFont="1" applyBorder="1"/>
    <xf numFmtId="2" fontId="13" fillId="0" borderId="1" xfId="6" applyNumberFormat="1" applyFont="1" applyBorder="1"/>
    <xf numFmtId="165" fontId="15" fillId="0" borderId="0" xfId="2" applyFont="1"/>
    <xf numFmtId="0" fontId="10" fillId="0" borderId="1" xfId="6" applyFont="1" applyBorder="1" applyAlignment="1">
      <alignment horizontal="left" wrapText="1"/>
    </xf>
    <xf numFmtId="0" fontId="15" fillId="0" borderId="0" xfId="6" applyFont="1"/>
    <xf numFmtId="0" fontId="9" fillId="0" borderId="0" xfId="6" applyFont="1"/>
    <xf numFmtId="0" fontId="8" fillId="0" borderId="0" xfId="6" applyFont="1" applyAlignment="1">
      <alignment horizontal="left"/>
    </xf>
    <xf numFmtId="0" fontId="11" fillId="3" borderId="1" xfId="6" applyFont="1" applyFill="1" applyBorder="1" applyAlignment="1">
      <alignment horizontal="left" wrapText="1"/>
    </xf>
    <xf numFmtId="49" fontId="11" fillId="3" borderId="1" xfId="6" applyNumberFormat="1" applyFont="1" applyFill="1" applyBorder="1" applyAlignment="1">
      <alignment horizontal="center"/>
    </xf>
    <xf numFmtId="49" fontId="11" fillId="3" borderId="1" xfId="6" applyNumberFormat="1" applyFont="1" applyFill="1" applyBorder="1" applyAlignment="1">
      <alignment horizontal="left"/>
    </xf>
    <xf numFmtId="165" fontId="12" fillId="3" borderId="1" xfId="2" applyFont="1" applyFill="1" applyBorder="1" applyAlignment="1"/>
    <xf numFmtId="0" fontId="16" fillId="0" borderId="1" xfId="6" applyFont="1" applyBorder="1" applyAlignment="1">
      <alignment horizontal="left" wrapText="1"/>
    </xf>
    <xf numFmtId="49" fontId="11" fillId="4" borderId="1" xfId="6" applyNumberFormat="1" applyFont="1" applyFill="1" applyBorder="1" applyAlignment="1">
      <alignment horizontal="center"/>
    </xf>
    <xf numFmtId="49" fontId="11" fillId="4" borderId="1" xfId="6" applyNumberFormat="1" applyFont="1" applyFill="1" applyBorder="1" applyAlignment="1">
      <alignment horizontal="left"/>
    </xf>
    <xf numFmtId="0" fontId="11" fillId="4" borderId="1" xfId="6" applyFont="1" applyFill="1" applyBorder="1" applyAlignment="1">
      <alignment horizontal="left" wrapText="1"/>
    </xf>
    <xf numFmtId="0" fontId="11" fillId="4" borderId="1" xfId="6" applyFont="1" applyFill="1" applyBorder="1"/>
    <xf numFmtId="49" fontId="11" fillId="2" borderId="1" xfId="6" applyNumberFormat="1" applyFont="1" applyFill="1" applyBorder="1" applyAlignment="1">
      <alignment horizontal="center"/>
    </xf>
    <xf numFmtId="49" fontId="11" fillId="2" borderId="1" xfId="6" applyNumberFormat="1" applyFont="1" applyFill="1" applyBorder="1" applyAlignment="1">
      <alignment horizontal="left"/>
    </xf>
    <xf numFmtId="0" fontId="11" fillId="2" borderId="1" xfId="6" applyFont="1" applyFill="1" applyBorder="1" applyAlignment="1">
      <alignment horizontal="left" wrapText="1"/>
    </xf>
    <xf numFmtId="2" fontId="11" fillId="2" borderId="1" xfId="6" applyNumberFormat="1" applyFont="1" applyFill="1" applyBorder="1"/>
    <xf numFmtId="0" fontId="8" fillId="0" borderId="0" xfId="6" applyFont="1" applyAlignment="1">
      <alignment horizontal="right"/>
    </xf>
    <xf numFmtId="165" fontId="11" fillId="5" borderId="1" xfId="2" applyFont="1" applyFill="1" applyBorder="1" applyAlignment="1">
      <alignment horizontal="right"/>
    </xf>
    <xf numFmtId="165" fontId="11" fillId="6" borderId="1" xfId="2" applyFont="1" applyFill="1" applyBorder="1" applyAlignment="1">
      <alignment horizontal="right"/>
    </xf>
    <xf numFmtId="165" fontId="12" fillId="3" borderId="1" xfId="2" applyFont="1" applyFill="1" applyBorder="1" applyAlignment="1">
      <alignment horizontal="right"/>
    </xf>
    <xf numFmtId="165" fontId="11" fillId="0" borderId="1" xfId="2" applyFont="1" applyFill="1" applyBorder="1" applyAlignment="1">
      <alignment horizontal="right"/>
    </xf>
    <xf numFmtId="165" fontId="13" fillId="0" borderId="1" xfId="2" applyFont="1" applyFill="1" applyBorder="1" applyAlignment="1" applyProtection="1">
      <alignment horizontal="right"/>
    </xf>
    <xf numFmtId="165" fontId="10" fillId="0" borderId="1" xfId="2" applyFont="1" applyFill="1" applyBorder="1" applyAlignment="1">
      <alignment horizontal="right"/>
    </xf>
    <xf numFmtId="165" fontId="8" fillId="0" borderId="1" xfId="2" applyFont="1" applyBorder="1" applyAlignment="1">
      <alignment horizontal="right"/>
    </xf>
    <xf numFmtId="4" fontId="11" fillId="4" borderId="1" xfId="6" applyNumberFormat="1" applyFont="1" applyFill="1" applyBorder="1" applyAlignment="1">
      <alignment horizontal="right"/>
    </xf>
    <xf numFmtId="4" fontId="11" fillId="2" borderId="1" xfId="6" applyNumberFormat="1" applyFont="1" applyFill="1" applyBorder="1" applyAlignment="1">
      <alignment horizontal="right"/>
    </xf>
    <xf numFmtId="4" fontId="11" fillId="3" borderId="1" xfId="6" applyNumberFormat="1" applyFont="1" applyFill="1" applyBorder="1" applyAlignment="1">
      <alignment horizontal="right"/>
    </xf>
    <xf numFmtId="4" fontId="11" fillId="0" borderId="1" xfId="6" applyNumberFormat="1" applyFont="1" applyBorder="1" applyAlignment="1">
      <alignment horizontal="right"/>
    </xf>
    <xf numFmtId="4" fontId="10" fillId="0" borderId="1" xfId="6" applyNumberFormat="1" applyFont="1" applyBorder="1" applyAlignment="1">
      <alignment horizontal="right"/>
    </xf>
    <xf numFmtId="165" fontId="8" fillId="0" borderId="0" xfId="2" applyFont="1" applyAlignment="1">
      <alignment horizontal="right"/>
    </xf>
    <xf numFmtId="169" fontId="15" fillId="7" borderId="0" xfId="2" applyNumberFormat="1" applyFont="1" applyFill="1" applyBorder="1"/>
    <xf numFmtId="0" fontId="11" fillId="3" borderId="1" xfId="6" applyFont="1" applyFill="1" applyBorder="1" applyAlignment="1">
      <alignment horizontal="left"/>
    </xf>
    <xf numFmtId="165" fontId="11" fillId="0" borderId="1" xfId="2" applyFont="1" applyFill="1" applyBorder="1" applyAlignment="1">
      <alignment horizontal="center" wrapText="1"/>
    </xf>
    <xf numFmtId="0" fontId="11" fillId="0" borderId="1" xfId="6" applyFont="1" applyBorder="1" applyAlignment="1">
      <alignment horizontal="center"/>
    </xf>
    <xf numFmtId="0" fontId="11" fillId="0" borderId="1" xfId="6" applyFont="1" applyBorder="1" applyAlignment="1">
      <alignment horizontal="left"/>
    </xf>
    <xf numFmtId="0" fontId="13" fillId="8" borderId="1" xfId="6" applyFont="1" applyFill="1" applyBorder="1" applyAlignment="1">
      <alignment horizontal="left" wrapText="1"/>
    </xf>
    <xf numFmtId="0" fontId="10" fillId="8" borderId="1" xfId="6" applyFont="1" applyFill="1" applyBorder="1" applyAlignment="1">
      <alignment horizontal="left" wrapText="1"/>
    </xf>
    <xf numFmtId="0" fontId="16" fillId="8" borderId="1" xfId="6" applyFont="1" applyFill="1" applyBorder="1" applyAlignment="1">
      <alignment horizontal="left" wrapText="1"/>
    </xf>
    <xf numFmtId="174" fontId="11" fillId="3" borderId="1" xfId="6" applyNumberFormat="1" applyFont="1" applyFill="1" applyBorder="1" applyAlignment="1">
      <alignment horizontal="center"/>
    </xf>
    <xf numFmtId="174" fontId="11" fillId="0" borderId="1" xfId="6" applyNumberFormat="1" applyFont="1" applyBorder="1" applyAlignment="1">
      <alignment horizontal="center"/>
    </xf>
    <xf numFmtId="174" fontId="10" fillId="0" borderId="1" xfId="6" applyNumberFormat="1" applyFont="1" applyBorder="1" applyAlignment="1">
      <alignment horizontal="center"/>
    </xf>
    <xf numFmtId="4" fontId="11" fillId="8" borderId="1" xfId="6" applyNumberFormat="1" applyFont="1" applyFill="1" applyBorder="1" applyAlignment="1">
      <alignment horizontal="right"/>
    </xf>
    <xf numFmtId="49" fontId="18" fillId="0" borderId="1" xfId="6" applyNumberFormat="1" applyFont="1" applyBorder="1" applyAlignment="1">
      <alignment horizontal="center"/>
    </xf>
    <xf numFmtId="165" fontId="15" fillId="0" borderId="0" xfId="2" applyFont="1" applyBorder="1"/>
    <xf numFmtId="0" fontId="10" fillId="0" borderId="1" xfId="6" applyFont="1" applyBorder="1" applyAlignment="1">
      <alignment horizontal="left" vertical="top" wrapText="1"/>
    </xf>
    <xf numFmtId="49" fontId="11" fillId="9" borderId="1" xfId="6" applyNumberFormat="1" applyFont="1" applyFill="1" applyBorder="1" applyAlignment="1">
      <alignment horizontal="center"/>
    </xf>
    <xf numFmtId="174" fontId="11" fillId="9" borderId="1" xfId="6" applyNumberFormat="1" applyFont="1" applyFill="1" applyBorder="1" applyAlignment="1">
      <alignment horizontal="center"/>
    </xf>
    <xf numFmtId="49" fontId="11" fillId="9" borderId="1" xfId="6" applyNumberFormat="1" applyFont="1" applyFill="1" applyBorder="1" applyAlignment="1">
      <alignment horizontal="left"/>
    </xf>
    <xf numFmtId="0" fontId="11" fillId="9" borderId="1" xfId="6" applyFont="1" applyFill="1" applyBorder="1" applyAlignment="1">
      <alignment horizontal="left" wrapText="1"/>
    </xf>
    <xf numFmtId="165" fontId="11" fillId="9" borderId="1" xfId="2" applyFont="1" applyFill="1" applyBorder="1" applyAlignment="1"/>
    <xf numFmtId="165" fontId="11" fillId="9" borderId="1" xfId="2" applyFont="1" applyFill="1" applyBorder="1" applyAlignment="1">
      <alignment horizontal="right"/>
    </xf>
    <xf numFmtId="4" fontId="11" fillId="9" borderId="1" xfId="6" applyNumberFormat="1" applyFont="1" applyFill="1" applyBorder="1" applyAlignment="1">
      <alignment horizontal="right"/>
    </xf>
    <xf numFmtId="4" fontId="10" fillId="0" borderId="2" xfId="6" applyNumberFormat="1" applyFont="1" applyBorder="1" applyAlignment="1">
      <alignment horizontal="right"/>
    </xf>
    <xf numFmtId="49" fontId="8" fillId="0" borderId="1" xfId="6" applyNumberFormat="1" applyFont="1" applyBorder="1" applyAlignment="1">
      <alignment horizontal="center"/>
    </xf>
    <xf numFmtId="174" fontId="11" fillId="11" borderId="1" xfId="6" applyNumberFormat="1" applyFont="1" applyFill="1" applyBorder="1" applyAlignment="1">
      <alignment horizontal="center"/>
    </xf>
    <xf numFmtId="49" fontId="11" fillId="11" borderId="1" xfId="6" applyNumberFormat="1" applyFont="1" applyFill="1" applyBorder="1" applyAlignment="1">
      <alignment horizontal="left"/>
    </xf>
    <xf numFmtId="0" fontId="16" fillId="11" borderId="1" xfId="6" applyFont="1" applyFill="1" applyBorder="1" applyAlignment="1">
      <alignment horizontal="left" wrapText="1"/>
    </xf>
    <xf numFmtId="165" fontId="11" fillId="11" borderId="1" xfId="2" applyFont="1" applyFill="1" applyBorder="1" applyAlignment="1"/>
    <xf numFmtId="165" fontId="11" fillId="11" borderId="1" xfId="2" applyFont="1" applyFill="1" applyBorder="1" applyAlignment="1">
      <alignment horizontal="right"/>
    </xf>
    <xf numFmtId="4" fontId="11" fillId="11" borderId="1" xfId="6" applyNumberFormat="1" applyFont="1" applyFill="1" applyBorder="1" applyAlignment="1">
      <alignment horizontal="right"/>
    </xf>
    <xf numFmtId="0" fontId="11" fillId="11" borderId="1" xfId="6" applyFont="1" applyFill="1" applyBorder="1" applyAlignment="1">
      <alignment horizontal="center"/>
    </xf>
    <xf numFmtId="0" fontId="11" fillId="3" borderId="1" xfId="6" applyFont="1" applyFill="1" applyBorder="1" applyAlignment="1">
      <alignment horizontal="center"/>
    </xf>
    <xf numFmtId="0" fontId="10" fillId="0" borderId="1" xfId="6" applyFont="1" applyBorder="1" applyAlignment="1">
      <alignment horizontal="center"/>
    </xf>
    <xf numFmtId="0" fontId="16" fillId="11" borderId="1" xfId="6" applyFont="1" applyFill="1" applyBorder="1" applyAlignment="1">
      <alignment horizontal="left" vertical="top" wrapText="1"/>
    </xf>
    <xf numFmtId="4" fontId="11" fillId="11" borderId="3" xfId="6" applyNumberFormat="1" applyFont="1" applyFill="1" applyBorder="1" applyAlignment="1">
      <alignment horizontal="right"/>
    </xf>
    <xf numFmtId="4" fontId="11" fillId="3" borderId="3" xfId="6" applyNumberFormat="1" applyFont="1" applyFill="1" applyBorder="1" applyAlignment="1">
      <alignment horizontal="right"/>
    </xf>
    <xf numFmtId="4" fontId="11" fillId="0" borderId="3" xfId="6" applyNumberFormat="1" applyFont="1" applyBorder="1" applyAlignment="1">
      <alignment horizontal="right"/>
    </xf>
    <xf numFmtId="4" fontId="10" fillId="0" borderId="3" xfId="6" applyNumberFormat="1" applyFont="1" applyBorder="1" applyAlignment="1">
      <alignment horizontal="right"/>
    </xf>
    <xf numFmtId="4" fontId="10" fillId="8" borderId="1" xfId="6" applyNumberFormat="1" applyFont="1" applyFill="1" applyBorder="1" applyAlignment="1">
      <alignment horizontal="right"/>
    </xf>
    <xf numFmtId="0" fontId="16" fillId="11" borderId="1" xfId="50" applyFont="1" applyFill="1" applyBorder="1" applyAlignment="1">
      <alignment horizontal="left" vertical="top" wrapText="1"/>
    </xf>
    <xf numFmtId="49" fontId="25" fillId="12" borderId="1" xfId="6" applyNumberFormat="1" applyFont="1" applyFill="1" applyBorder="1" applyAlignment="1">
      <alignment horizontal="left"/>
    </xf>
    <xf numFmtId="0" fontId="25" fillId="12" borderId="4" xfId="6" applyFont="1" applyFill="1" applyBorder="1" applyAlignment="1">
      <alignment horizontal="left" wrapText="1"/>
    </xf>
    <xf numFmtId="49" fontId="25" fillId="0" borderId="1" xfId="6" applyNumberFormat="1" applyFont="1" applyBorder="1" applyAlignment="1">
      <alignment horizontal="left"/>
    </xf>
    <xf numFmtId="0" fontId="26" fillId="13" borderId="4" xfId="6" applyFont="1" applyFill="1" applyBorder="1" applyAlignment="1">
      <alignment horizontal="left" wrapText="1"/>
    </xf>
    <xf numFmtId="49" fontId="27" fillId="0" borderId="1" xfId="6" applyNumberFormat="1" applyFont="1" applyBorder="1" applyAlignment="1">
      <alignment horizontal="left"/>
    </xf>
    <xf numFmtId="0" fontId="27" fillId="13" borderId="4" xfId="6" applyFont="1" applyFill="1" applyBorder="1" applyAlignment="1">
      <alignment horizontal="left" wrapText="1"/>
    </xf>
    <xf numFmtId="0" fontId="26" fillId="0" borderId="4" xfId="6" applyFont="1" applyBorder="1" applyAlignment="1">
      <alignment horizontal="left" wrapText="1"/>
    </xf>
    <xf numFmtId="165" fontId="15" fillId="10" borderId="0" xfId="2" applyFont="1" applyFill="1"/>
    <xf numFmtId="43" fontId="15" fillId="0" borderId="1" xfId="2" applyNumberFormat="1" applyFont="1" applyFill="1" applyBorder="1" applyAlignment="1">
      <alignment vertical="center"/>
    </xf>
    <xf numFmtId="0" fontId="10" fillId="0" borderId="1" xfId="6" applyFont="1" applyBorder="1" applyAlignment="1">
      <alignment wrapText="1"/>
    </xf>
    <xf numFmtId="43" fontId="15" fillId="0" borderId="0" xfId="6" applyNumberFormat="1" applyFont="1"/>
    <xf numFmtId="0" fontId="15" fillId="0" borderId="0" xfId="6" applyFont="1" applyAlignment="1">
      <alignment horizontal="left"/>
    </xf>
    <xf numFmtId="165" fontId="24" fillId="0" borderId="0" xfId="2" applyFont="1" applyBorder="1"/>
    <xf numFmtId="0" fontId="7" fillId="0" borderId="1" xfId="6" applyFont="1" applyBorder="1" applyAlignment="1">
      <alignment horizontal="center"/>
    </xf>
    <xf numFmtId="169" fontId="15" fillId="0" borderId="0" xfId="2" applyNumberFormat="1" applyFont="1" applyFill="1" applyBorder="1"/>
    <xf numFmtId="165" fontId="15" fillId="0" borderId="0" xfId="2" applyFont="1" applyFill="1" applyBorder="1"/>
    <xf numFmtId="169" fontId="23" fillId="0" borderId="0" xfId="2" applyNumberFormat="1" applyFont="1" applyFill="1" applyBorder="1"/>
    <xf numFmtId="170" fontId="15" fillId="0" borderId="0" xfId="6" applyNumberFormat="1" applyFont="1" applyFill="1" applyBorder="1"/>
    <xf numFmtId="0" fontId="15" fillId="0" borderId="0" xfId="6" applyFont="1" applyFill="1" applyBorder="1"/>
    <xf numFmtId="4" fontId="17" fillId="0" borderId="0" xfId="6" applyNumberFormat="1" applyFont="1" applyFill="1" applyBorder="1"/>
    <xf numFmtId="0" fontId="17" fillId="0" borderId="0" xfId="6" applyFont="1" applyFill="1" applyBorder="1"/>
    <xf numFmtId="169" fontId="15" fillId="0" borderId="0" xfId="6" applyNumberFormat="1" applyFont="1" applyFill="1" applyBorder="1"/>
    <xf numFmtId="165" fontId="24" fillId="0" borderId="0" xfId="2" applyFont="1" applyFill="1" applyBorder="1"/>
    <xf numFmtId="40" fontId="15" fillId="0" borderId="0" xfId="2" applyNumberFormat="1" applyFont="1" applyFill="1" applyBorder="1"/>
    <xf numFmtId="165" fontId="15" fillId="0" borderId="0" xfId="2" applyFont="1" applyFill="1" applyBorder="1" applyAlignment="1">
      <alignment horizontal="left"/>
    </xf>
    <xf numFmtId="43" fontId="15" fillId="0" borderId="0" xfId="6" applyNumberFormat="1" applyFont="1" applyFill="1" applyBorder="1"/>
    <xf numFmtId="0" fontId="15" fillId="0" borderId="0" xfId="6" applyFont="1" applyFill="1" applyBorder="1" applyAlignment="1">
      <alignment horizontal="left"/>
    </xf>
    <xf numFmtId="165" fontId="19" fillId="0" borderId="0" xfId="2" applyFont="1" applyFill="1" applyBorder="1"/>
    <xf numFmtId="165" fontId="19" fillId="0" borderId="0" xfId="6" applyNumberFormat="1" applyFont="1" applyFill="1" applyBorder="1"/>
    <xf numFmtId="43" fontId="15" fillId="0" borderId="0" xfId="5" applyFont="1" applyFill="1" applyBorder="1"/>
    <xf numFmtId="165" fontId="13" fillId="0" borderId="0" xfId="2" applyFont="1" applyFill="1" applyBorder="1" applyAlignment="1">
      <alignment wrapText="1"/>
    </xf>
    <xf numFmtId="0" fontId="31" fillId="0" borderId="0" xfId="6" applyFont="1" applyFill="1" applyBorder="1"/>
    <xf numFmtId="4" fontId="15" fillId="0" borderId="0" xfId="6" applyNumberFormat="1" applyFont="1" applyFill="1" applyBorder="1"/>
    <xf numFmtId="170" fontId="17" fillId="0" borderId="0" xfId="6" applyNumberFormat="1" applyFont="1" applyFill="1" applyBorder="1"/>
    <xf numFmtId="0" fontId="13" fillId="0" borderId="0" xfId="6" applyFont="1" applyFill="1" applyBorder="1" applyAlignment="1">
      <alignment horizontal="center" vertical="center"/>
    </xf>
    <xf numFmtId="0" fontId="17" fillId="0" borderId="0" xfId="0" applyFont="1" applyFill="1" applyBorder="1"/>
  </cellXfs>
  <cellStyles count="112">
    <cellStyle name="Euro" xfId="1" xr:uid="{00000000-0005-0000-0000-000000000000}"/>
    <cellStyle name="Euro 2" xfId="15" xr:uid="{00000000-0005-0000-0000-000001000000}"/>
    <cellStyle name="Euro 3" xfId="92" xr:uid="{00000000-0005-0000-0000-000002000000}"/>
    <cellStyle name="Millares [0] 2" xfId="29" xr:uid="{00000000-0005-0000-0000-000006000000}"/>
    <cellStyle name="Millares [0] 3" xfId="32" xr:uid="{00000000-0005-0000-0000-000007000000}"/>
    <cellStyle name="Millares [0] 3 2" xfId="44" xr:uid="{00000000-0005-0000-0000-000008000000}"/>
    <cellStyle name="Millares [0] 3 2 2" xfId="78" xr:uid="{00000000-0005-0000-0000-000009000000}"/>
    <cellStyle name="Millares [0] 3 3" xfId="68" xr:uid="{00000000-0005-0000-0000-00000A000000}"/>
    <cellStyle name="Millares [0] 4" xfId="25" xr:uid="{00000000-0005-0000-0000-00000B000000}"/>
    <cellStyle name="Millares [0] 5" xfId="59" xr:uid="{00000000-0005-0000-0000-00000C000000}"/>
    <cellStyle name="Millares 10" xfId="48" xr:uid="{00000000-0005-0000-0000-00000D000000}"/>
    <cellStyle name="Millares 10 2" xfId="80" xr:uid="{00000000-0005-0000-0000-00000E000000}"/>
    <cellStyle name="Millares 11" xfId="54" xr:uid="{00000000-0005-0000-0000-00000F000000}"/>
    <cellStyle name="Millares 12" xfId="70" xr:uid="{00000000-0005-0000-0000-000010000000}"/>
    <cellStyle name="Millares 13" xfId="87" xr:uid="{00000000-0005-0000-0000-000011000000}"/>
    <cellStyle name="Millares 14" xfId="95" xr:uid="{00000000-0005-0000-0000-000012000000}"/>
    <cellStyle name="Millares 15" xfId="96" xr:uid="{00000000-0005-0000-0000-000013000000}"/>
    <cellStyle name="Millares 16" xfId="61" xr:uid="{00000000-0005-0000-0000-000014000000}"/>
    <cellStyle name="Millares 17" xfId="90" xr:uid="{00000000-0005-0000-0000-000015000000}"/>
    <cellStyle name="Millares 18" xfId="97" xr:uid="{00000000-0005-0000-0000-000016000000}"/>
    <cellStyle name="Millares 19" xfId="101" xr:uid="{00000000-0005-0000-0000-000017000000}"/>
    <cellStyle name="Millares 2" xfId="2" xr:uid="{00000000-0005-0000-0000-000018000000}"/>
    <cellStyle name="Millares 2 2" xfId="47" xr:uid="{00000000-0005-0000-0000-000019000000}"/>
    <cellStyle name="Millares 2 2 2" xfId="56" xr:uid="{00000000-0005-0000-0000-00001A000000}"/>
    <cellStyle name="Millares 2 3" xfId="82" xr:uid="{00000000-0005-0000-0000-00001B000000}"/>
    <cellStyle name="Millares 20" xfId="85" xr:uid="{00000000-0005-0000-0000-00001C000000}"/>
    <cellStyle name="Millares 21" xfId="98" xr:uid="{00000000-0005-0000-0000-00001D000000}"/>
    <cellStyle name="Millares 22" xfId="102" xr:uid="{00000000-0005-0000-0000-00001E000000}"/>
    <cellStyle name="Millares 23" xfId="100" xr:uid="{00000000-0005-0000-0000-00001F000000}"/>
    <cellStyle name="Millares 24" xfId="105" xr:uid="{00000000-0005-0000-0000-000020000000}"/>
    <cellStyle name="Millares 25" xfId="106" xr:uid="{00000000-0005-0000-0000-000021000000}"/>
    <cellStyle name="Millares 26" xfId="104" xr:uid="{00000000-0005-0000-0000-000022000000}"/>
    <cellStyle name="Millares 27" xfId="103" xr:uid="{00000000-0005-0000-0000-000023000000}"/>
    <cellStyle name="Millares 28" xfId="108" xr:uid="{00000000-0005-0000-0000-000024000000}"/>
    <cellStyle name="Millares 29" xfId="60" xr:uid="{00000000-0005-0000-0000-000025000000}"/>
    <cellStyle name="Millares 3" xfId="3" xr:uid="{00000000-0005-0000-0000-000026000000}"/>
    <cellStyle name="Millares 3 2" xfId="28" xr:uid="{00000000-0005-0000-0000-000027000000}"/>
    <cellStyle name="Millares 3 3" xfId="16" xr:uid="{00000000-0005-0000-0000-000028000000}"/>
    <cellStyle name="Millares 3 4" xfId="86" xr:uid="{00000000-0005-0000-0000-000029000000}"/>
    <cellStyle name="Millares 30" xfId="58" xr:uid="{00000000-0005-0000-0000-00002A000000}"/>
    <cellStyle name="Millares 31" xfId="63" xr:uid="{00000000-0005-0000-0000-00002B000000}"/>
    <cellStyle name="Millares 32" xfId="81" xr:uid="{00000000-0005-0000-0000-00002C000000}"/>
    <cellStyle name="Millares 33" xfId="83" xr:uid="{00000000-0005-0000-0000-00002D000000}"/>
    <cellStyle name="Millares 34" xfId="110" xr:uid="{00000000-0005-0000-0000-00002E000000}"/>
    <cellStyle name="Millares 35" xfId="111" xr:uid="{00000000-0005-0000-0000-00002F000000}"/>
    <cellStyle name="Millares 36" xfId="109" xr:uid="{00000000-0005-0000-0000-000030000000}"/>
    <cellStyle name="Millares 4" xfId="4" xr:uid="{00000000-0005-0000-0000-000031000000}"/>
    <cellStyle name="Millares 4 2" xfId="17" xr:uid="{00000000-0005-0000-0000-000032000000}"/>
    <cellStyle name="Millares 4 2 2" xfId="39" xr:uid="{00000000-0005-0000-0000-000033000000}"/>
    <cellStyle name="Millares 4 2 2 2" xfId="73" xr:uid="{00000000-0005-0000-0000-000034000000}"/>
    <cellStyle name="Millares 4 2 3" xfId="62" xr:uid="{00000000-0005-0000-0000-000035000000}"/>
    <cellStyle name="Millares 4 3" xfId="37" xr:uid="{00000000-0005-0000-0000-000036000000}"/>
    <cellStyle name="Millares 4 3 2" xfId="71" xr:uid="{00000000-0005-0000-0000-000037000000}"/>
    <cellStyle name="Millares 4 4" xfId="55" xr:uid="{00000000-0005-0000-0000-000038000000}"/>
    <cellStyle name="Millares 4 4 2" xfId="94" xr:uid="{00000000-0005-0000-0000-000039000000}"/>
    <cellStyle name="Millares 5" xfId="5" xr:uid="{00000000-0005-0000-0000-00003A000000}"/>
    <cellStyle name="Millares 5 2" xfId="91" xr:uid="{00000000-0005-0000-0000-00003B000000}"/>
    <cellStyle name="Millares 6" xfId="31" xr:uid="{00000000-0005-0000-0000-00003C000000}"/>
    <cellStyle name="Millares 6 2" xfId="43" xr:uid="{00000000-0005-0000-0000-00003D000000}"/>
    <cellStyle name="Millares 6 2 2" xfId="77" xr:uid="{00000000-0005-0000-0000-00003E000000}"/>
    <cellStyle name="Millares 6 3" xfId="67" xr:uid="{00000000-0005-0000-0000-00003F000000}"/>
    <cellStyle name="Millares 7" xfId="18" xr:uid="{00000000-0005-0000-0000-000040000000}"/>
    <cellStyle name="Millares 8" xfId="35" xr:uid="{00000000-0005-0000-0000-000041000000}"/>
    <cellStyle name="Millares 9" xfId="36" xr:uid="{00000000-0005-0000-0000-000042000000}"/>
    <cellStyle name="Moneda 2" xfId="33" xr:uid="{00000000-0005-0000-0000-000044000000}"/>
    <cellStyle name="Moneda 2 2" xfId="45" xr:uid="{00000000-0005-0000-0000-000045000000}"/>
    <cellStyle name="Moneda 2 2 2" xfId="79" xr:uid="{00000000-0005-0000-0000-000046000000}"/>
    <cellStyle name="Moneda 2 3" xfId="53" xr:uid="{00000000-0005-0000-0000-000047000000}"/>
    <cellStyle name="Moneda 2 4" xfId="69" xr:uid="{00000000-0005-0000-0000-000048000000}"/>
    <cellStyle name="Normal" xfId="0" builtinId="0"/>
    <cellStyle name="Normal 2" xfId="6" xr:uid="{00000000-0005-0000-0000-00004A000000}"/>
    <cellStyle name="Normal 2 2" xfId="7" xr:uid="{00000000-0005-0000-0000-00004B000000}"/>
    <cellStyle name="Normal 2 2 2" xfId="8" xr:uid="{00000000-0005-0000-0000-00004C000000}"/>
    <cellStyle name="Normal 2 2 2 2" xfId="27" xr:uid="{00000000-0005-0000-0000-00004D000000}"/>
    <cellStyle name="Normal 2 2 2 3" xfId="19" xr:uid="{00000000-0005-0000-0000-00004E000000}"/>
    <cellStyle name="Normal 2 2 3" xfId="9" xr:uid="{00000000-0005-0000-0000-00004F000000}"/>
    <cellStyle name="Normal 2 2 3 2" xfId="20" xr:uid="{00000000-0005-0000-0000-000050000000}"/>
    <cellStyle name="Normal 2 2 4" xfId="10" xr:uid="{00000000-0005-0000-0000-000051000000}"/>
    <cellStyle name="Normal 2 2 4 2" xfId="21" xr:uid="{00000000-0005-0000-0000-000052000000}"/>
    <cellStyle name="Normal 2 3" xfId="93" xr:uid="{00000000-0005-0000-0000-000053000000}"/>
    <cellStyle name="Normal 2 7" xfId="50" xr:uid="{00000000-0005-0000-0000-000054000000}"/>
    <cellStyle name="Normal 3" xfId="11" xr:uid="{00000000-0005-0000-0000-000055000000}"/>
    <cellStyle name="Normal 3 2" xfId="26" xr:uid="{00000000-0005-0000-0000-000056000000}"/>
    <cellStyle name="Normal 3 2 2" xfId="41" xr:uid="{00000000-0005-0000-0000-000057000000}"/>
    <cellStyle name="Normal 3 2 2 2" xfId="75" xr:uid="{00000000-0005-0000-0000-000058000000}"/>
    <cellStyle name="Normal 3 2 3" xfId="65" xr:uid="{00000000-0005-0000-0000-000059000000}"/>
    <cellStyle name="Normal 3 3" xfId="22" xr:uid="{00000000-0005-0000-0000-00005A000000}"/>
    <cellStyle name="Normal 3 3 2" xfId="40" xr:uid="{00000000-0005-0000-0000-00005B000000}"/>
    <cellStyle name="Normal 3 3 2 2" xfId="74" xr:uid="{00000000-0005-0000-0000-00005C000000}"/>
    <cellStyle name="Normal 3 3 3" xfId="64" xr:uid="{00000000-0005-0000-0000-00005D000000}"/>
    <cellStyle name="Normal 3 4" xfId="38" xr:uid="{00000000-0005-0000-0000-00005E000000}"/>
    <cellStyle name="Normal 3 4 2" xfId="72" xr:uid="{00000000-0005-0000-0000-00005F000000}"/>
    <cellStyle name="Normal 3 5" xfId="49" xr:uid="{00000000-0005-0000-0000-000060000000}"/>
    <cellStyle name="Normal 3 6" xfId="57" xr:uid="{00000000-0005-0000-0000-000061000000}"/>
    <cellStyle name="Normal 4" xfId="12" xr:uid="{00000000-0005-0000-0000-000062000000}"/>
    <cellStyle name="Normal 4 2" xfId="23" xr:uid="{00000000-0005-0000-0000-000063000000}"/>
    <cellStyle name="Normal 4 3 2" xfId="84" xr:uid="{00000000-0005-0000-0000-000064000000}"/>
    <cellStyle name="Normal 5" xfId="30" xr:uid="{00000000-0005-0000-0000-000065000000}"/>
    <cellStyle name="Normal 5 2" xfId="42" xr:uid="{00000000-0005-0000-0000-000066000000}"/>
    <cellStyle name="Normal 5 2 2" xfId="76" xr:uid="{00000000-0005-0000-0000-000067000000}"/>
    <cellStyle name="Normal 5 3" xfId="66" xr:uid="{00000000-0005-0000-0000-000068000000}"/>
    <cellStyle name="Normal 5 3 2" xfId="88" xr:uid="{00000000-0005-0000-0000-000069000000}"/>
    <cellStyle name="Normal 6" xfId="46" xr:uid="{00000000-0005-0000-0000-00006A000000}"/>
    <cellStyle name="Normal 6 2" xfId="107" xr:uid="{00000000-0005-0000-0000-00006B000000}"/>
    <cellStyle name="Normal 7" xfId="52" xr:uid="{00000000-0005-0000-0000-00006C000000}"/>
    <cellStyle name="Normal 9" xfId="51" xr:uid="{00000000-0005-0000-0000-00006D000000}"/>
    <cellStyle name="Porcentaje 2" xfId="34" xr:uid="{00000000-0005-0000-0000-00006F000000}"/>
    <cellStyle name="Porcentaje 3" xfId="99" xr:uid="{00000000-0005-0000-0000-000070000000}"/>
    <cellStyle name="Porcentual 2" xfId="13" xr:uid="{00000000-0005-0000-0000-000071000000}"/>
    <cellStyle name="Porcentual 2 2" xfId="24" xr:uid="{00000000-0005-0000-0000-000072000000}"/>
    <cellStyle name="Porcentual 2 3" xfId="89" xr:uid="{00000000-0005-0000-0000-000073000000}"/>
    <cellStyle name="Porcentual 3" xfId="14" xr:uid="{00000000-0005-0000-0000-000074000000}"/>
  </cellStyles>
  <dxfs count="0"/>
  <tableStyles count="0" defaultTableStyle="TableStyleMedium9" defaultPivotStyle="PivotStyleLight16"/>
  <colors>
    <mruColors>
      <color rgb="FFFFCC00"/>
      <color rgb="FF4F81BD"/>
      <color rgb="FFFFCC99"/>
      <color rgb="FF00FF00"/>
      <color rgb="FF98B957"/>
      <color rgb="FFFF00FF"/>
      <color rgb="FF00B050"/>
      <color rgb="FFFFD44B"/>
      <color rgb="FF7D60A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18"/>
  <sheetViews>
    <sheetView tabSelected="1" topLeftCell="A113" zoomScaleNormal="100" workbookViewId="0">
      <selection activeCell="A25" sqref="A25:XFD25"/>
    </sheetView>
  </sheetViews>
  <sheetFormatPr baseColWidth="10" defaultColWidth="11" defaultRowHeight="15.55" x14ac:dyDescent="0.3"/>
  <cols>
    <col min="1" max="1" width="4.3984375" style="2" customWidth="1"/>
    <col min="2" max="3" width="5.09765625" style="2" customWidth="1"/>
    <col min="4" max="4" width="8.09765625" style="19" customWidth="1"/>
    <col min="5" max="5" width="44.69921875" style="1" customWidth="1"/>
    <col min="6" max="6" width="1.59765625" style="2" hidden="1" customWidth="1"/>
    <col min="7" max="7" width="10.296875" style="33" customWidth="1"/>
    <col min="8" max="8" width="21.296875" style="46" customWidth="1"/>
    <col min="9" max="9" width="4.8984375" style="15" hidden="1" customWidth="1"/>
    <col min="10" max="10" width="15.59765625" style="15" customWidth="1"/>
    <col min="11" max="11" width="27.3984375" style="15" customWidth="1"/>
    <col min="12" max="12" width="20.59765625" style="15" customWidth="1"/>
    <col min="13" max="19" width="11" style="17"/>
    <col min="20" max="16384" width="11" style="1"/>
  </cols>
  <sheetData>
    <row r="1" spans="1:19" x14ac:dyDescent="0.3">
      <c r="A1" s="100" t="s">
        <v>0</v>
      </c>
      <c r="B1" s="100"/>
      <c r="C1" s="100"/>
      <c r="D1" s="100"/>
      <c r="E1" s="100"/>
      <c r="F1" s="100"/>
      <c r="G1" s="100"/>
      <c r="H1" s="100"/>
      <c r="K1" s="97"/>
      <c r="L1" s="98"/>
      <c r="M1" s="1"/>
      <c r="N1" s="1"/>
      <c r="O1" s="1"/>
      <c r="P1" s="1"/>
      <c r="Q1" s="1"/>
      <c r="R1" s="1"/>
      <c r="S1" s="1"/>
    </row>
    <row r="2" spans="1:19" x14ac:dyDescent="0.3">
      <c r="A2" s="100" t="s">
        <v>263</v>
      </c>
      <c r="B2" s="100"/>
      <c r="C2" s="100"/>
      <c r="D2" s="100"/>
      <c r="E2" s="100"/>
      <c r="F2" s="100"/>
      <c r="G2" s="100"/>
      <c r="H2" s="100"/>
      <c r="K2" s="60">
        <f>K3-H6</f>
        <v>3.734588623046875E-3</v>
      </c>
      <c r="L2" s="15" t="s">
        <v>183</v>
      </c>
      <c r="M2" s="1"/>
      <c r="N2" s="1"/>
      <c r="O2" s="1"/>
      <c r="P2" s="1"/>
      <c r="Q2" s="1"/>
      <c r="R2" s="1"/>
      <c r="S2" s="1"/>
    </row>
    <row r="3" spans="1:19" x14ac:dyDescent="0.3">
      <c r="A3" s="100" t="s">
        <v>1</v>
      </c>
      <c r="B3" s="100"/>
      <c r="C3" s="100"/>
      <c r="D3" s="100"/>
      <c r="E3" s="100"/>
      <c r="F3" s="100"/>
      <c r="G3" s="100"/>
      <c r="H3" s="100"/>
      <c r="K3" s="99">
        <f>SUM(K4:K6)</f>
        <v>4573245731.21</v>
      </c>
      <c r="L3" s="15" t="s">
        <v>258</v>
      </c>
      <c r="M3" s="1"/>
      <c r="N3" s="1"/>
      <c r="O3" s="1"/>
      <c r="P3" s="1"/>
      <c r="Q3" s="1"/>
      <c r="R3" s="1"/>
      <c r="S3" s="1"/>
    </row>
    <row r="4" spans="1:19" x14ac:dyDescent="0.3">
      <c r="A4" s="6"/>
      <c r="B4" s="6"/>
      <c r="C4" s="6"/>
      <c r="D4" s="5"/>
      <c r="E4" s="6" t="s">
        <v>219</v>
      </c>
      <c r="F4" s="6"/>
      <c r="H4" s="40"/>
      <c r="K4" s="60">
        <v>339892676.70999998</v>
      </c>
      <c r="L4" s="60" t="s">
        <v>257</v>
      </c>
      <c r="M4" s="1"/>
      <c r="N4" s="1"/>
      <c r="O4" s="1"/>
      <c r="P4" s="1"/>
      <c r="Q4" s="1"/>
      <c r="R4" s="1"/>
      <c r="S4" s="1"/>
    </row>
    <row r="5" spans="1:19" ht="18" customHeight="1" x14ac:dyDescent="0.3">
      <c r="A5" s="50" t="s">
        <v>2</v>
      </c>
      <c r="B5" s="50" t="s">
        <v>3</v>
      </c>
      <c r="C5" s="50" t="s">
        <v>4</v>
      </c>
      <c r="D5" s="51" t="s">
        <v>166</v>
      </c>
      <c r="E5" s="50" t="s">
        <v>5</v>
      </c>
      <c r="F5" s="6"/>
      <c r="G5" s="6" t="s">
        <v>6</v>
      </c>
      <c r="H5" s="49" t="s">
        <v>165</v>
      </c>
      <c r="K5" s="60">
        <f>405916316.5+882559775</f>
        <v>1288476091.5</v>
      </c>
      <c r="L5" s="60" t="s">
        <v>234</v>
      </c>
      <c r="M5" s="1"/>
      <c r="N5" s="1"/>
      <c r="O5" s="1"/>
      <c r="P5" s="1"/>
      <c r="Q5" s="1"/>
      <c r="R5" s="1"/>
      <c r="S5" s="1"/>
    </row>
    <row r="6" spans="1:19" x14ac:dyDescent="0.3">
      <c r="A6" s="25" t="s">
        <v>7</v>
      </c>
      <c r="B6" s="25" t="s">
        <v>8</v>
      </c>
      <c r="C6" s="25"/>
      <c r="D6" s="26"/>
      <c r="E6" s="27" t="s">
        <v>9</v>
      </c>
      <c r="F6" s="28"/>
      <c r="G6" s="34">
        <v>100</v>
      </c>
      <c r="H6" s="41">
        <f>+H7</f>
        <v>4573245731.2062654</v>
      </c>
      <c r="K6" s="47">
        <v>2944876963</v>
      </c>
      <c r="L6" s="60" t="s">
        <v>259</v>
      </c>
      <c r="M6" s="1"/>
      <c r="N6" s="1"/>
      <c r="O6" s="1"/>
      <c r="P6" s="1"/>
      <c r="Q6" s="1"/>
      <c r="R6" s="1"/>
      <c r="S6" s="1"/>
    </row>
    <row r="7" spans="1:19" ht="28.8" x14ac:dyDescent="0.3">
      <c r="A7" s="29" t="s">
        <v>7</v>
      </c>
      <c r="B7" s="29" t="s">
        <v>8</v>
      </c>
      <c r="C7" s="29"/>
      <c r="D7" s="30"/>
      <c r="E7" s="31" t="s">
        <v>10</v>
      </c>
      <c r="F7" s="32"/>
      <c r="G7" s="35">
        <f t="shared" ref="G7:G29" si="0">+H7/$H$6*100</f>
        <v>100</v>
      </c>
      <c r="H7" s="42">
        <f>H8+H101+H124+H137+H143+H147+H151+H155+H159+H163+H167+H171+H175+H179+H183+H199+H203+H211+H207+H187+H191+H195+H215+H219+H223+H232+H244+H256+H260+H264+H273+H278+H282+H306+H286+H290+H294+H298+H312+H319+H326</f>
        <v>4573245731.2062654</v>
      </c>
      <c r="J7" s="102"/>
      <c r="K7" s="101"/>
      <c r="L7" s="102"/>
      <c r="M7" s="1"/>
      <c r="N7" s="1"/>
      <c r="O7" s="1"/>
      <c r="P7" s="1"/>
      <c r="Q7" s="1"/>
      <c r="R7" s="1"/>
      <c r="S7" s="1"/>
    </row>
    <row r="8" spans="1:19" x14ac:dyDescent="0.3">
      <c r="A8" s="62" t="s">
        <v>7</v>
      </c>
      <c r="B8" s="62" t="s">
        <v>8</v>
      </c>
      <c r="C8" s="62" t="s">
        <v>11</v>
      </c>
      <c r="D8" s="64"/>
      <c r="E8" s="65" t="s">
        <v>237</v>
      </c>
      <c r="F8" s="66"/>
      <c r="G8" s="67">
        <f t="shared" si="0"/>
        <v>16.923400381073929</v>
      </c>
      <c r="H8" s="68">
        <f>+H9+H28+H58+H80+H83+H92+H95+H98</f>
        <v>773948685.50240827</v>
      </c>
      <c r="J8" s="102"/>
      <c r="K8" s="104"/>
      <c r="L8" s="105"/>
      <c r="M8" s="1"/>
      <c r="N8" s="1"/>
      <c r="O8" s="1"/>
      <c r="P8" s="1"/>
      <c r="Q8" s="1"/>
      <c r="R8" s="1"/>
      <c r="S8" s="1"/>
    </row>
    <row r="9" spans="1:19" x14ac:dyDescent="0.3">
      <c r="A9" s="21" t="s">
        <v>7</v>
      </c>
      <c r="B9" s="21" t="s">
        <v>8</v>
      </c>
      <c r="C9" s="21" t="s">
        <v>11</v>
      </c>
      <c r="D9" s="22">
        <v>0</v>
      </c>
      <c r="E9" s="20" t="s">
        <v>12</v>
      </c>
      <c r="F9" s="23"/>
      <c r="G9" s="36">
        <f t="shared" si="0"/>
        <v>10.537385556478711</v>
      </c>
      <c r="H9" s="43">
        <f>+H10+H15+H17+H21+H24</f>
        <v>481900535.14240825</v>
      </c>
      <c r="J9" s="102"/>
      <c r="K9" s="106"/>
      <c r="L9" s="107"/>
      <c r="M9" s="1"/>
      <c r="N9" s="1"/>
      <c r="O9" s="1"/>
      <c r="P9" s="1"/>
      <c r="Q9" s="1"/>
      <c r="R9" s="1"/>
      <c r="S9" s="1"/>
    </row>
    <row r="10" spans="1:19" x14ac:dyDescent="0.3">
      <c r="A10" s="7" t="s">
        <v>7</v>
      </c>
      <c r="B10" s="7" t="s">
        <v>8</v>
      </c>
      <c r="C10" s="7" t="s">
        <v>11</v>
      </c>
      <c r="D10" s="8" t="s">
        <v>13</v>
      </c>
      <c r="E10" s="24" t="s">
        <v>14</v>
      </c>
      <c r="F10" s="9"/>
      <c r="G10" s="37">
        <f t="shared" si="0"/>
        <v>5.6760288529223644</v>
      </c>
      <c r="H10" s="44">
        <v>259578747.21830797</v>
      </c>
      <c r="J10" s="102"/>
      <c r="K10" s="106"/>
      <c r="L10" s="107"/>
      <c r="M10" s="1"/>
      <c r="N10" s="1"/>
      <c r="O10" s="1"/>
      <c r="P10" s="1"/>
      <c r="Q10" s="1"/>
      <c r="R10" s="1"/>
      <c r="S10" s="1"/>
    </row>
    <row r="11" spans="1:19" ht="14.95" customHeight="1" x14ac:dyDescent="0.3">
      <c r="A11" s="10" t="s">
        <v>7</v>
      </c>
      <c r="B11" s="10" t="s">
        <v>8</v>
      </c>
      <c r="C11" s="10" t="s">
        <v>11</v>
      </c>
      <c r="D11" s="11" t="s">
        <v>15</v>
      </c>
      <c r="E11" s="12" t="s">
        <v>16</v>
      </c>
      <c r="F11" s="13"/>
      <c r="G11" s="38">
        <f t="shared" si="0"/>
        <v>5.0778636450806127</v>
      </c>
      <c r="H11" s="85">
        <v>232223182.385124</v>
      </c>
      <c r="J11" s="102"/>
      <c r="K11" s="106"/>
      <c r="L11" s="107"/>
      <c r="M11" s="1"/>
      <c r="N11" s="1"/>
      <c r="O11" s="1"/>
      <c r="P11" s="1"/>
      <c r="Q11" s="1"/>
      <c r="R11" s="1"/>
      <c r="S11" s="1"/>
    </row>
    <row r="12" spans="1:19" ht="14.95" customHeight="1" x14ac:dyDescent="0.3">
      <c r="A12" s="10" t="s">
        <v>7</v>
      </c>
      <c r="B12" s="10" t="s">
        <v>8</v>
      </c>
      <c r="C12" s="10" t="s">
        <v>11</v>
      </c>
      <c r="D12" s="11" t="s">
        <v>17</v>
      </c>
      <c r="E12" s="12" t="s">
        <v>18</v>
      </c>
      <c r="F12" s="13"/>
      <c r="G12" s="38">
        <f t="shared" si="0"/>
        <v>0.23858085203853854</v>
      </c>
      <c r="H12" s="85">
        <v>10910888.631328</v>
      </c>
      <c r="J12" s="102"/>
      <c r="K12" s="106"/>
      <c r="L12" s="107"/>
      <c r="M12" s="1"/>
      <c r="N12" s="1"/>
      <c r="O12" s="1"/>
      <c r="P12" s="1"/>
      <c r="Q12" s="1"/>
      <c r="R12" s="1"/>
      <c r="S12" s="1"/>
    </row>
    <row r="13" spans="1:19" ht="15.8" customHeight="1" x14ac:dyDescent="0.3">
      <c r="A13" s="70" t="s">
        <v>7</v>
      </c>
      <c r="B13" s="70" t="s">
        <v>8</v>
      </c>
      <c r="C13" s="10" t="s">
        <v>11</v>
      </c>
      <c r="D13" s="11" t="s">
        <v>19</v>
      </c>
      <c r="E13" s="12" t="s">
        <v>20</v>
      </c>
      <c r="F13" s="13"/>
      <c r="G13" s="38">
        <f t="shared" si="0"/>
        <v>0.26070010192221321</v>
      </c>
      <c r="H13" s="85">
        <v>11922456.282407999</v>
      </c>
      <c r="J13" s="102"/>
      <c r="K13" s="102"/>
      <c r="L13" s="102"/>
      <c r="M13" s="1"/>
      <c r="N13" s="1"/>
      <c r="O13" s="1"/>
      <c r="P13" s="1"/>
      <c r="Q13" s="1"/>
      <c r="R13" s="1"/>
      <c r="S13" s="1"/>
    </row>
    <row r="14" spans="1:19" ht="15.8" customHeight="1" x14ac:dyDescent="0.3">
      <c r="A14" s="10" t="s">
        <v>7</v>
      </c>
      <c r="B14" s="10" t="s">
        <v>8</v>
      </c>
      <c r="C14" s="10" t="s">
        <v>11</v>
      </c>
      <c r="D14" s="11" t="s">
        <v>181</v>
      </c>
      <c r="E14" s="12" t="s">
        <v>182</v>
      </c>
      <c r="F14" s="13"/>
      <c r="G14" s="38">
        <f t="shared" si="0"/>
        <v>9.8884253881000056E-2</v>
      </c>
      <c r="H14" s="85">
        <v>4522219.9194480004</v>
      </c>
      <c r="J14" s="102"/>
      <c r="K14" s="108"/>
      <c r="L14" s="105"/>
      <c r="M14" s="1"/>
      <c r="N14" s="1"/>
      <c r="O14" s="1"/>
      <c r="P14" s="1"/>
      <c r="Q14" s="1"/>
      <c r="R14" s="1"/>
      <c r="S14" s="1"/>
    </row>
    <row r="15" spans="1:19" x14ac:dyDescent="0.3">
      <c r="A15" s="7" t="s">
        <v>7</v>
      </c>
      <c r="B15" s="7" t="s">
        <v>8</v>
      </c>
      <c r="C15" s="7" t="s">
        <v>11</v>
      </c>
      <c r="D15" s="8" t="s">
        <v>21</v>
      </c>
      <c r="E15" s="24" t="s">
        <v>22</v>
      </c>
      <c r="F15" s="9"/>
      <c r="G15" s="37">
        <f t="shared" si="0"/>
        <v>0.95179734653179893</v>
      </c>
      <c r="H15" s="58">
        <v>43528031.520000003</v>
      </c>
      <c r="J15" s="102"/>
      <c r="K15" s="101"/>
      <c r="L15" s="102"/>
      <c r="M15" s="1"/>
      <c r="N15" s="1"/>
      <c r="O15" s="1"/>
      <c r="P15" s="1"/>
      <c r="Q15" s="1"/>
      <c r="R15" s="1"/>
      <c r="S15" s="1"/>
    </row>
    <row r="16" spans="1:19" ht="14.95" customHeight="1" x14ac:dyDescent="0.3">
      <c r="A16" s="10" t="s">
        <v>7</v>
      </c>
      <c r="B16" s="10" t="s">
        <v>8</v>
      </c>
      <c r="C16" s="10" t="s">
        <v>11</v>
      </c>
      <c r="D16" s="11" t="s">
        <v>23</v>
      </c>
      <c r="E16" s="52" t="s">
        <v>24</v>
      </c>
      <c r="F16" s="14"/>
      <c r="G16" s="38">
        <f t="shared" si="0"/>
        <v>0.95179734653179893</v>
      </c>
      <c r="H16" s="85">
        <v>43528031.520000003</v>
      </c>
      <c r="J16" s="102"/>
      <c r="K16" s="101"/>
      <c r="L16" s="102"/>
      <c r="M16" s="1"/>
      <c r="N16" s="1"/>
      <c r="O16" s="1"/>
      <c r="P16" s="1"/>
      <c r="Q16" s="1"/>
      <c r="R16" s="1"/>
      <c r="S16" s="1"/>
    </row>
    <row r="17" spans="1:19" x14ac:dyDescent="0.3">
      <c r="A17" s="7" t="s">
        <v>7</v>
      </c>
      <c r="B17" s="7" t="s">
        <v>8</v>
      </c>
      <c r="C17" s="7" t="s">
        <v>11</v>
      </c>
      <c r="D17" s="8" t="s">
        <v>25</v>
      </c>
      <c r="E17" s="24" t="s">
        <v>26</v>
      </c>
      <c r="F17" s="9"/>
      <c r="G17" s="37">
        <f t="shared" si="0"/>
        <v>2.2583669809390381</v>
      </c>
      <c r="H17" s="58">
        <v>103280671.55076638</v>
      </c>
      <c r="J17" s="102"/>
      <c r="K17" s="101"/>
      <c r="L17" s="102"/>
      <c r="M17" s="1"/>
      <c r="N17" s="1"/>
      <c r="O17" s="1"/>
      <c r="P17" s="1"/>
      <c r="Q17" s="1"/>
      <c r="R17" s="1"/>
      <c r="S17" s="1"/>
    </row>
    <row r="18" spans="1:19" ht="14.95" customHeight="1" x14ac:dyDescent="0.3">
      <c r="A18" s="10" t="s">
        <v>7</v>
      </c>
      <c r="B18" s="10" t="s">
        <v>8</v>
      </c>
      <c r="C18" s="10" t="s">
        <v>11</v>
      </c>
      <c r="D18" s="11" t="s">
        <v>27</v>
      </c>
      <c r="E18" s="16" t="s">
        <v>28</v>
      </c>
      <c r="F18" s="13"/>
      <c r="G18" s="38">
        <f t="shared" si="0"/>
        <v>1.1286878583804794</v>
      </c>
      <c r="H18" s="85">
        <v>51617669.302028686</v>
      </c>
      <c r="J18" s="102"/>
      <c r="K18" s="101"/>
      <c r="L18" s="102"/>
      <c r="M18" s="1"/>
      <c r="N18" s="1"/>
      <c r="O18" s="1"/>
      <c r="P18" s="1"/>
      <c r="Q18" s="1"/>
      <c r="R18" s="1"/>
      <c r="S18" s="1"/>
    </row>
    <row r="19" spans="1:19" ht="14.95" customHeight="1" x14ac:dyDescent="0.3">
      <c r="A19" s="10" t="s">
        <v>7</v>
      </c>
      <c r="B19" s="10" t="s">
        <v>8</v>
      </c>
      <c r="C19" s="10" t="s">
        <v>11</v>
      </c>
      <c r="D19" s="11" t="s">
        <v>29</v>
      </c>
      <c r="E19" s="16" t="s">
        <v>30</v>
      </c>
      <c r="F19" s="13"/>
      <c r="G19" s="38">
        <f t="shared" si="0"/>
        <v>0.39715248863050462</v>
      </c>
      <c r="H19" s="85">
        <v>18162759.232674003</v>
      </c>
      <c r="J19" s="102"/>
      <c r="K19" s="101"/>
      <c r="L19" s="102"/>
      <c r="M19" s="1"/>
      <c r="N19" s="1"/>
      <c r="O19" s="1"/>
      <c r="P19" s="1"/>
      <c r="Q19" s="1"/>
      <c r="R19" s="1"/>
      <c r="S19" s="1"/>
    </row>
    <row r="20" spans="1:19" ht="14.95" customHeight="1" x14ac:dyDescent="0.3">
      <c r="A20" s="10" t="s">
        <v>7</v>
      </c>
      <c r="B20" s="10" t="s">
        <v>8</v>
      </c>
      <c r="C20" s="10" t="s">
        <v>11</v>
      </c>
      <c r="D20" s="11" t="s">
        <v>31</v>
      </c>
      <c r="E20" s="16" t="s">
        <v>32</v>
      </c>
      <c r="F20" s="13"/>
      <c r="G20" s="69">
        <f t="shared" si="0"/>
        <v>0.7325266339280545</v>
      </c>
      <c r="H20" s="85">
        <v>33500243.016063698</v>
      </c>
      <c r="J20" s="102"/>
      <c r="K20" s="101"/>
      <c r="L20" s="102"/>
      <c r="M20" s="1"/>
      <c r="N20" s="1"/>
      <c r="O20" s="1"/>
      <c r="P20" s="1"/>
      <c r="Q20" s="1"/>
      <c r="R20" s="1"/>
      <c r="S20" s="1"/>
    </row>
    <row r="21" spans="1:19" ht="14.95" customHeight="1" x14ac:dyDescent="0.3">
      <c r="A21" s="7" t="s">
        <v>7</v>
      </c>
      <c r="B21" s="7" t="s">
        <v>8</v>
      </c>
      <c r="C21" s="7" t="s">
        <v>11</v>
      </c>
      <c r="D21" s="8" t="s">
        <v>33</v>
      </c>
      <c r="E21" s="24" t="s">
        <v>34</v>
      </c>
      <c r="F21" s="9"/>
      <c r="G21" s="37">
        <f t="shared" si="0"/>
        <v>0.82559619932963257</v>
      </c>
      <c r="H21" s="58">
        <v>37756542.942843594</v>
      </c>
      <c r="J21" s="102"/>
      <c r="K21" s="101"/>
      <c r="L21" s="102"/>
      <c r="M21" s="1"/>
      <c r="N21" s="1"/>
      <c r="O21" s="1"/>
      <c r="P21" s="1"/>
      <c r="Q21" s="1"/>
      <c r="R21" s="1"/>
      <c r="S21" s="1"/>
    </row>
    <row r="22" spans="1:19" ht="14.95" customHeight="1" x14ac:dyDescent="0.3">
      <c r="A22" s="10" t="s">
        <v>7</v>
      </c>
      <c r="B22" s="10" t="s">
        <v>8</v>
      </c>
      <c r="C22" s="10" t="s">
        <v>11</v>
      </c>
      <c r="D22" s="11" t="s">
        <v>35</v>
      </c>
      <c r="E22" s="16" t="s">
        <v>36</v>
      </c>
      <c r="F22" s="13"/>
      <c r="G22" s="38">
        <f t="shared" si="0"/>
        <v>0.78325792571133868</v>
      </c>
      <c r="H22" s="85">
        <v>35820309.651928537</v>
      </c>
      <c r="J22" s="102"/>
      <c r="K22" s="101"/>
      <c r="L22" s="102"/>
      <c r="M22" s="1"/>
      <c r="N22" s="1"/>
      <c r="O22" s="1"/>
      <c r="P22" s="1"/>
      <c r="Q22" s="1"/>
      <c r="R22" s="1"/>
      <c r="S22" s="1"/>
    </row>
    <row r="23" spans="1:19" ht="18" customHeight="1" x14ac:dyDescent="0.3">
      <c r="A23" s="10" t="s">
        <v>7</v>
      </c>
      <c r="B23" s="10" t="s">
        <v>8</v>
      </c>
      <c r="C23" s="10" t="s">
        <v>11</v>
      </c>
      <c r="D23" s="11" t="s">
        <v>37</v>
      </c>
      <c r="E23" s="61" t="s">
        <v>38</v>
      </c>
      <c r="F23" s="13"/>
      <c r="G23" s="38">
        <f t="shared" si="0"/>
        <v>4.233827361829394E-2</v>
      </c>
      <c r="H23" s="85">
        <v>1936233.2909150561</v>
      </c>
      <c r="J23" s="102"/>
      <c r="K23" s="101"/>
      <c r="L23" s="102"/>
      <c r="M23" s="1"/>
      <c r="N23" s="1"/>
      <c r="O23" s="1"/>
      <c r="P23" s="1"/>
      <c r="Q23" s="1"/>
      <c r="R23" s="1"/>
      <c r="S23" s="1"/>
    </row>
    <row r="24" spans="1:19" ht="38.799999999999997" x14ac:dyDescent="0.3">
      <c r="A24" s="7" t="s">
        <v>7</v>
      </c>
      <c r="B24" s="7" t="s">
        <v>8</v>
      </c>
      <c r="C24" s="7" t="s">
        <v>11</v>
      </c>
      <c r="D24" s="8" t="s">
        <v>39</v>
      </c>
      <c r="E24" s="24" t="s">
        <v>40</v>
      </c>
      <c r="F24" s="9"/>
      <c r="G24" s="37">
        <f t="shared" si="0"/>
        <v>0.82559617675587815</v>
      </c>
      <c r="H24" s="58">
        <v>37756541.910490334</v>
      </c>
      <c r="J24" s="102"/>
      <c r="K24" s="101"/>
      <c r="L24" s="102"/>
      <c r="M24" s="1"/>
      <c r="N24" s="1"/>
      <c r="O24" s="1"/>
      <c r="P24" s="1"/>
      <c r="Q24" s="1"/>
      <c r="R24" s="1"/>
      <c r="S24" s="1"/>
    </row>
    <row r="25" spans="1:19" ht="28.25" x14ac:dyDescent="0.3">
      <c r="A25" s="10" t="s">
        <v>7</v>
      </c>
      <c r="B25" s="10" t="s">
        <v>8</v>
      </c>
      <c r="C25" s="10" t="s">
        <v>11</v>
      </c>
      <c r="D25" s="11" t="s">
        <v>41</v>
      </c>
      <c r="E25" s="16" t="s">
        <v>42</v>
      </c>
      <c r="F25" s="13"/>
      <c r="G25" s="38">
        <f t="shared" si="0"/>
        <v>0.44455178247414073</v>
      </c>
      <c r="H25" s="85">
        <v>20330445.415000003</v>
      </c>
      <c r="J25" s="102"/>
      <c r="K25" s="102"/>
      <c r="L25" s="102"/>
      <c r="M25" s="1"/>
      <c r="N25" s="1"/>
      <c r="O25" s="1"/>
      <c r="P25" s="1"/>
      <c r="Q25" s="1"/>
      <c r="R25" s="1"/>
      <c r="S25" s="1"/>
    </row>
    <row r="26" spans="1:19" ht="28.55" customHeight="1" x14ac:dyDescent="0.3">
      <c r="A26" s="10" t="s">
        <v>7</v>
      </c>
      <c r="B26" s="10" t="s">
        <v>8</v>
      </c>
      <c r="C26" s="10" t="s">
        <v>11</v>
      </c>
      <c r="D26" s="11" t="s">
        <v>43</v>
      </c>
      <c r="E26" s="16" t="s">
        <v>44</v>
      </c>
      <c r="F26" s="13"/>
      <c r="G26" s="38">
        <f t="shared" si="0"/>
        <v>0.21135180905620982</v>
      </c>
      <c r="H26" s="85">
        <v>9665637.5854903329</v>
      </c>
      <c r="J26" s="102"/>
      <c r="K26" s="103"/>
      <c r="L26" s="102"/>
      <c r="M26" s="1"/>
      <c r="N26" s="1"/>
      <c r="O26" s="1"/>
      <c r="P26" s="1"/>
      <c r="Q26" s="1"/>
      <c r="R26" s="1"/>
      <c r="S26" s="1"/>
    </row>
    <row r="27" spans="1:19" ht="28.55" customHeight="1" x14ac:dyDescent="0.3">
      <c r="A27" s="10" t="s">
        <v>7</v>
      </c>
      <c r="B27" s="10" t="s">
        <v>8</v>
      </c>
      <c r="C27" s="10" t="s">
        <v>11</v>
      </c>
      <c r="D27" s="11" t="s">
        <v>45</v>
      </c>
      <c r="E27" s="16" t="s">
        <v>46</v>
      </c>
      <c r="F27" s="13"/>
      <c r="G27" s="38">
        <f t="shared" si="0"/>
        <v>0.16969258522552771</v>
      </c>
      <c r="H27" s="85">
        <v>7760458.9100000001</v>
      </c>
      <c r="J27" s="102"/>
      <c r="K27" s="109"/>
      <c r="L27" s="102"/>
      <c r="M27" s="1"/>
      <c r="N27" s="1"/>
      <c r="O27" s="1"/>
      <c r="P27" s="1"/>
      <c r="Q27" s="1"/>
      <c r="R27" s="1"/>
      <c r="S27" s="1"/>
    </row>
    <row r="28" spans="1:19" x14ac:dyDescent="0.3">
      <c r="A28" s="21" t="s">
        <v>7</v>
      </c>
      <c r="B28" s="21" t="s">
        <v>8</v>
      </c>
      <c r="C28" s="21" t="s">
        <v>11</v>
      </c>
      <c r="D28" s="22">
        <v>1</v>
      </c>
      <c r="E28" s="20" t="s">
        <v>47</v>
      </c>
      <c r="F28" s="23"/>
      <c r="G28" s="36">
        <f t="shared" si="0"/>
        <v>1.1734199729050081</v>
      </c>
      <c r="H28" s="43">
        <v>53663378.82</v>
      </c>
      <c r="J28" s="102"/>
      <c r="K28" s="110"/>
      <c r="L28" s="102"/>
      <c r="M28" s="1"/>
      <c r="N28" s="1"/>
      <c r="O28" s="1"/>
      <c r="P28" s="1"/>
      <c r="Q28" s="1"/>
      <c r="R28" s="1"/>
      <c r="S28" s="1"/>
    </row>
    <row r="29" spans="1:19" x14ac:dyDescent="0.3">
      <c r="A29" s="7" t="s">
        <v>7</v>
      </c>
      <c r="B29" s="7" t="s">
        <v>8</v>
      </c>
      <c r="C29" s="7" t="s">
        <v>11</v>
      </c>
      <c r="D29" s="8" t="s">
        <v>199</v>
      </c>
      <c r="E29" s="24" t="s">
        <v>200</v>
      </c>
      <c r="F29" s="9"/>
      <c r="G29" s="37">
        <f t="shared" si="0"/>
        <v>0.28863526641325465</v>
      </c>
      <c r="H29" s="44">
        <v>13200000</v>
      </c>
      <c r="J29" s="102"/>
      <c r="K29" s="102"/>
      <c r="L29" s="102"/>
      <c r="M29" s="1"/>
      <c r="N29" s="1"/>
      <c r="O29" s="1"/>
      <c r="P29" s="1"/>
      <c r="Q29" s="1"/>
      <c r="R29" s="1"/>
      <c r="S29" s="1"/>
    </row>
    <row r="30" spans="1:19" ht="28.25" x14ac:dyDescent="0.3">
      <c r="A30" s="10" t="s">
        <v>7</v>
      </c>
      <c r="B30" s="10" t="s">
        <v>8</v>
      </c>
      <c r="C30" s="10" t="s">
        <v>11</v>
      </c>
      <c r="D30" s="11" t="s">
        <v>214</v>
      </c>
      <c r="E30" s="16" t="s">
        <v>215</v>
      </c>
      <c r="F30" s="13"/>
      <c r="G30" s="39"/>
      <c r="H30" s="45">
        <v>13200000</v>
      </c>
      <c r="J30" s="102"/>
      <c r="K30" s="102"/>
      <c r="L30" s="102"/>
      <c r="M30" s="1"/>
      <c r="N30" s="1"/>
      <c r="O30" s="1"/>
      <c r="P30" s="1"/>
      <c r="Q30" s="1"/>
      <c r="R30" s="1"/>
      <c r="S30" s="1"/>
    </row>
    <row r="31" spans="1:19" x14ac:dyDescent="0.3">
      <c r="A31" s="7" t="s">
        <v>7</v>
      </c>
      <c r="B31" s="7" t="s">
        <v>8</v>
      </c>
      <c r="C31" s="7" t="s">
        <v>11</v>
      </c>
      <c r="D31" s="8" t="s">
        <v>48</v>
      </c>
      <c r="E31" s="24" t="s">
        <v>49</v>
      </c>
      <c r="F31" s="9"/>
      <c r="G31" s="37">
        <f t="shared" ref="G31:G67" si="1">+H31/$H$6*100</f>
        <v>0.15751130036259819</v>
      </c>
      <c r="H31" s="44">
        <v>7203378.8200000003</v>
      </c>
      <c r="J31" s="102"/>
      <c r="K31" s="105"/>
      <c r="L31" s="111"/>
      <c r="M31" s="1"/>
      <c r="N31" s="1"/>
      <c r="O31" s="1"/>
      <c r="P31" s="1"/>
      <c r="Q31" s="1"/>
      <c r="R31" s="1"/>
      <c r="S31" s="1"/>
    </row>
    <row r="32" spans="1:19" x14ac:dyDescent="0.3">
      <c r="A32" s="10" t="s">
        <v>7</v>
      </c>
      <c r="B32" s="10" t="s">
        <v>8</v>
      </c>
      <c r="C32" s="10" t="s">
        <v>11</v>
      </c>
      <c r="D32" s="11" t="s">
        <v>216</v>
      </c>
      <c r="E32" s="16" t="s">
        <v>217</v>
      </c>
      <c r="F32" s="13"/>
      <c r="G32" s="39">
        <f t="shared" si="1"/>
        <v>6.8734089632460763E-2</v>
      </c>
      <c r="H32" s="45">
        <v>3143378.82</v>
      </c>
      <c r="J32" s="102"/>
      <c r="K32" s="112"/>
      <c r="L32" s="113"/>
      <c r="M32" s="1"/>
      <c r="N32" s="1"/>
      <c r="O32" s="1"/>
      <c r="P32" s="1"/>
      <c r="Q32" s="1"/>
      <c r="R32" s="1"/>
      <c r="S32" s="1"/>
    </row>
    <row r="33" spans="1:19" ht="14.95" customHeight="1" x14ac:dyDescent="0.3">
      <c r="A33" s="10" t="s">
        <v>7</v>
      </c>
      <c r="B33" s="10" t="s">
        <v>8</v>
      </c>
      <c r="C33" s="10" t="s">
        <v>11</v>
      </c>
      <c r="D33" s="11" t="s">
        <v>50</v>
      </c>
      <c r="E33" s="16" t="s">
        <v>51</v>
      </c>
      <c r="F33" s="13"/>
      <c r="G33" s="39">
        <f t="shared" si="1"/>
        <v>7.421424956110502E-2</v>
      </c>
      <c r="H33" s="45">
        <v>3394000</v>
      </c>
      <c r="J33" s="102"/>
      <c r="K33" s="102"/>
      <c r="L33" s="111"/>
      <c r="M33" s="1"/>
      <c r="N33" s="1"/>
      <c r="O33" s="1"/>
      <c r="P33" s="1"/>
      <c r="Q33" s="1"/>
      <c r="R33" s="1"/>
      <c r="S33" s="1"/>
    </row>
    <row r="34" spans="1:19" ht="14.95" customHeight="1" x14ac:dyDescent="0.3">
      <c r="A34" s="10" t="s">
        <v>7</v>
      </c>
      <c r="B34" s="10" t="s">
        <v>8</v>
      </c>
      <c r="C34" s="10" t="s">
        <v>11</v>
      </c>
      <c r="D34" s="11" t="s">
        <v>167</v>
      </c>
      <c r="E34" s="16" t="s">
        <v>168</v>
      </c>
      <c r="F34" s="13"/>
      <c r="G34" s="39">
        <f t="shared" si="1"/>
        <v>0</v>
      </c>
      <c r="H34" s="45">
        <v>0</v>
      </c>
      <c r="J34" s="102"/>
      <c r="K34" s="102"/>
      <c r="L34" s="102"/>
      <c r="M34" s="1"/>
      <c r="N34" s="1"/>
      <c r="O34" s="1"/>
      <c r="P34" s="1"/>
      <c r="Q34" s="1"/>
      <c r="R34" s="1"/>
      <c r="S34" s="1"/>
    </row>
    <row r="35" spans="1:19" ht="14.95" customHeight="1" x14ac:dyDescent="0.3">
      <c r="A35" s="10" t="s">
        <v>7</v>
      </c>
      <c r="B35" s="10" t="s">
        <v>8</v>
      </c>
      <c r="C35" s="10" t="s">
        <v>11</v>
      </c>
      <c r="D35" s="11" t="s">
        <v>52</v>
      </c>
      <c r="E35" s="16" t="s">
        <v>53</v>
      </c>
      <c r="F35" s="13"/>
      <c r="G35" s="39">
        <f t="shared" si="1"/>
        <v>1.4562961169032395E-2</v>
      </c>
      <c r="H35" s="45">
        <v>666000</v>
      </c>
      <c r="J35" s="102"/>
      <c r="K35" s="102"/>
      <c r="L35" s="102"/>
      <c r="M35" s="1"/>
      <c r="N35" s="1"/>
      <c r="O35" s="1"/>
      <c r="P35" s="1"/>
      <c r="Q35" s="1"/>
      <c r="R35" s="1"/>
      <c r="S35" s="1"/>
    </row>
    <row r="36" spans="1:19" x14ac:dyDescent="0.3">
      <c r="A36" s="7" t="s">
        <v>7</v>
      </c>
      <c r="B36" s="7" t="s">
        <v>8</v>
      </c>
      <c r="C36" s="7" t="s">
        <v>11</v>
      </c>
      <c r="D36" s="8" t="s">
        <v>54</v>
      </c>
      <c r="E36" s="24" t="s">
        <v>55</v>
      </c>
      <c r="F36" s="9"/>
      <c r="G36" s="37">
        <f t="shared" si="1"/>
        <v>7.937469826364503E-2</v>
      </c>
      <c r="H36" s="44">
        <v>3630000</v>
      </c>
      <c r="J36" s="102"/>
      <c r="K36" s="102"/>
      <c r="L36" s="102"/>
      <c r="M36" s="1"/>
      <c r="N36" s="1"/>
      <c r="O36" s="1"/>
      <c r="P36" s="1"/>
      <c r="Q36" s="1"/>
      <c r="R36" s="1"/>
      <c r="S36" s="1"/>
    </row>
    <row r="37" spans="1:19" ht="14.95" customHeight="1" x14ac:dyDescent="0.3">
      <c r="A37" s="10" t="s">
        <v>7</v>
      </c>
      <c r="B37" s="10" t="s">
        <v>8</v>
      </c>
      <c r="C37" s="10" t="s">
        <v>11</v>
      </c>
      <c r="D37" s="11" t="s">
        <v>56</v>
      </c>
      <c r="E37" s="16" t="s">
        <v>57</v>
      </c>
      <c r="F37" s="13"/>
      <c r="G37" s="39">
        <f t="shared" si="1"/>
        <v>7.4782773570706895E-2</v>
      </c>
      <c r="H37" s="45">
        <v>3420000</v>
      </c>
      <c r="J37" s="102"/>
      <c r="K37" s="105"/>
      <c r="L37" s="102"/>
      <c r="M37" s="1"/>
      <c r="N37" s="1"/>
      <c r="O37" s="1"/>
      <c r="P37" s="1"/>
      <c r="Q37" s="1"/>
      <c r="R37" s="1"/>
      <c r="S37" s="1"/>
    </row>
    <row r="38" spans="1:19" ht="14.95" customHeight="1" x14ac:dyDescent="0.3">
      <c r="A38" s="10" t="s">
        <v>7</v>
      </c>
      <c r="B38" s="10" t="s">
        <v>8</v>
      </c>
      <c r="C38" s="10" t="s">
        <v>11</v>
      </c>
      <c r="D38" s="11" t="s">
        <v>148</v>
      </c>
      <c r="E38" s="53" t="s">
        <v>149</v>
      </c>
      <c r="F38" s="13"/>
      <c r="G38" s="39">
        <f t="shared" si="1"/>
        <v>0</v>
      </c>
      <c r="H38" s="45">
        <v>0</v>
      </c>
      <c r="J38" s="102"/>
      <c r="K38" s="102"/>
      <c r="L38" s="102"/>
      <c r="M38" s="1"/>
      <c r="N38" s="1"/>
      <c r="O38" s="1"/>
      <c r="P38" s="1"/>
      <c r="Q38" s="1"/>
      <c r="R38" s="1"/>
      <c r="S38" s="1"/>
    </row>
    <row r="39" spans="1:19" ht="14.95" customHeight="1" x14ac:dyDescent="0.3">
      <c r="A39" s="10" t="s">
        <v>7</v>
      </c>
      <c r="B39" s="10" t="s">
        <v>8</v>
      </c>
      <c r="C39" s="10" t="s">
        <v>11</v>
      </c>
      <c r="D39" s="11" t="s">
        <v>58</v>
      </c>
      <c r="E39" s="16" t="s">
        <v>59</v>
      </c>
      <c r="F39" s="13"/>
      <c r="G39" s="39">
        <f t="shared" si="1"/>
        <v>4.5919246929381425E-3</v>
      </c>
      <c r="H39" s="45">
        <v>210000</v>
      </c>
      <c r="J39" s="102"/>
      <c r="K39" s="102"/>
      <c r="L39" s="102"/>
      <c r="M39" s="1"/>
      <c r="N39" s="1"/>
      <c r="O39" s="1"/>
      <c r="P39" s="1"/>
      <c r="Q39" s="1"/>
      <c r="R39" s="1"/>
      <c r="S39" s="1"/>
    </row>
    <row r="40" spans="1:19" ht="28.55" customHeight="1" x14ac:dyDescent="0.3">
      <c r="A40" s="10" t="s">
        <v>7</v>
      </c>
      <c r="B40" s="10" t="s">
        <v>8</v>
      </c>
      <c r="C40" s="10" t="s">
        <v>11</v>
      </c>
      <c r="D40" s="11" t="s">
        <v>172</v>
      </c>
      <c r="E40" s="53" t="s">
        <v>173</v>
      </c>
      <c r="F40" s="13"/>
      <c r="G40" s="39">
        <f t="shared" si="1"/>
        <v>0</v>
      </c>
      <c r="H40" s="45">
        <v>0</v>
      </c>
      <c r="J40" s="102"/>
      <c r="K40" s="102"/>
      <c r="L40" s="102"/>
      <c r="M40" s="1"/>
      <c r="N40" s="1"/>
      <c r="O40" s="1"/>
      <c r="P40" s="1"/>
      <c r="Q40" s="1"/>
      <c r="R40" s="1"/>
      <c r="S40" s="1"/>
    </row>
    <row r="41" spans="1:19" x14ac:dyDescent="0.3">
      <c r="A41" s="7" t="s">
        <v>7</v>
      </c>
      <c r="B41" s="7" t="s">
        <v>8</v>
      </c>
      <c r="C41" s="7" t="s">
        <v>11</v>
      </c>
      <c r="D41" s="8" t="s">
        <v>60</v>
      </c>
      <c r="E41" s="54" t="s">
        <v>61</v>
      </c>
      <c r="F41" s="9"/>
      <c r="G41" s="37">
        <f t="shared" si="1"/>
        <v>0.26895558915780549</v>
      </c>
      <c r="H41" s="44">
        <v>12300000</v>
      </c>
      <c r="J41" s="102"/>
      <c r="K41" s="102"/>
      <c r="L41" s="102"/>
      <c r="M41" s="1"/>
      <c r="N41" s="1"/>
      <c r="O41" s="1"/>
      <c r="P41" s="1"/>
      <c r="Q41" s="1"/>
      <c r="R41" s="1"/>
      <c r="S41" s="1"/>
    </row>
    <row r="42" spans="1:19" ht="14.95" customHeight="1" x14ac:dyDescent="0.3">
      <c r="A42" s="10" t="s">
        <v>7</v>
      </c>
      <c r="B42" s="10" t="s">
        <v>8</v>
      </c>
      <c r="C42" s="10" t="s">
        <v>11</v>
      </c>
      <c r="D42" s="11" t="s">
        <v>145</v>
      </c>
      <c r="E42" s="53" t="s">
        <v>146</v>
      </c>
      <c r="F42" s="13"/>
      <c r="G42" s="39">
        <f t="shared" si="1"/>
        <v>0</v>
      </c>
      <c r="H42" s="45">
        <v>0</v>
      </c>
      <c r="J42" s="102"/>
      <c r="K42" s="102"/>
      <c r="L42" s="102"/>
      <c r="M42" s="1"/>
      <c r="N42" s="1"/>
      <c r="O42" s="1"/>
      <c r="P42" s="1"/>
      <c r="Q42" s="1"/>
      <c r="R42" s="1"/>
      <c r="S42" s="1"/>
    </row>
    <row r="43" spans="1:19" ht="14.95" customHeight="1" x14ac:dyDescent="0.3">
      <c r="A43" s="10" t="s">
        <v>7</v>
      </c>
      <c r="B43" s="10" t="s">
        <v>8</v>
      </c>
      <c r="C43" s="10" t="s">
        <v>11</v>
      </c>
      <c r="D43" s="11" t="s">
        <v>62</v>
      </c>
      <c r="E43" s="53" t="s">
        <v>157</v>
      </c>
      <c r="F43" s="13"/>
      <c r="G43" s="39">
        <f t="shared" si="1"/>
        <v>0.23834275787155118</v>
      </c>
      <c r="H43" s="45">
        <v>10900000</v>
      </c>
      <c r="J43" s="102"/>
      <c r="K43" s="102"/>
      <c r="L43" s="102"/>
      <c r="M43" s="1"/>
      <c r="N43" s="1"/>
      <c r="O43" s="1"/>
      <c r="P43" s="1"/>
      <c r="Q43" s="1"/>
      <c r="R43" s="1"/>
      <c r="S43" s="1"/>
    </row>
    <row r="44" spans="1:19" ht="14.95" customHeight="1" x14ac:dyDescent="0.3">
      <c r="A44" s="10" t="s">
        <v>7</v>
      </c>
      <c r="B44" s="10" t="s">
        <v>8</v>
      </c>
      <c r="C44" s="10" t="s">
        <v>11</v>
      </c>
      <c r="D44" s="11" t="s">
        <v>63</v>
      </c>
      <c r="E44" s="53" t="s">
        <v>64</v>
      </c>
      <c r="F44" s="13"/>
      <c r="G44" s="39">
        <f t="shared" si="1"/>
        <v>1.749304644928816E-2</v>
      </c>
      <c r="H44" s="45">
        <v>800000</v>
      </c>
      <c r="J44" s="102"/>
      <c r="K44" s="102"/>
      <c r="L44" s="102"/>
      <c r="M44" s="1"/>
      <c r="N44" s="1"/>
      <c r="O44" s="1"/>
      <c r="P44" s="1"/>
      <c r="Q44" s="1"/>
      <c r="R44" s="1"/>
      <c r="S44" s="1"/>
    </row>
    <row r="45" spans="1:19" ht="14.95" customHeight="1" x14ac:dyDescent="0.3">
      <c r="A45" s="10" t="s">
        <v>7</v>
      </c>
      <c r="B45" s="10" t="s">
        <v>8</v>
      </c>
      <c r="C45" s="10" t="s">
        <v>11</v>
      </c>
      <c r="D45" s="11" t="s">
        <v>65</v>
      </c>
      <c r="E45" s="53" t="s">
        <v>66</v>
      </c>
      <c r="F45" s="13"/>
      <c r="G45" s="39">
        <f t="shared" si="1"/>
        <v>1.311978483696612E-2</v>
      </c>
      <c r="H45" s="45">
        <v>600000</v>
      </c>
      <c r="J45" s="102"/>
      <c r="K45" s="102"/>
      <c r="L45" s="102"/>
      <c r="M45" s="1"/>
      <c r="N45" s="1"/>
      <c r="O45" s="1"/>
      <c r="P45" s="1"/>
      <c r="Q45" s="1"/>
      <c r="R45" s="1"/>
      <c r="S45" s="1"/>
    </row>
    <row r="46" spans="1:19" x14ac:dyDescent="0.3">
      <c r="A46" s="7" t="s">
        <v>7</v>
      </c>
      <c r="B46" s="7" t="s">
        <v>8</v>
      </c>
      <c r="C46" s="7" t="s">
        <v>11</v>
      </c>
      <c r="D46" s="8" t="s">
        <v>67</v>
      </c>
      <c r="E46" s="24" t="s">
        <v>68</v>
      </c>
      <c r="F46" s="9"/>
      <c r="G46" s="37">
        <f t="shared" si="1"/>
        <v>0.23550013782354184</v>
      </c>
      <c r="H46" s="44">
        <v>10770000</v>
      </c>
      <c r="J46" s="102"/>
      <c r="K46" s="102"/>
      <c r="L46" s="102"/>
      <c r="M46" s="1"/>
      <c r="N46" s="1"/>
      <c r="O46" s="1"/>
      <c r="P46" s="1"/>
      <c r="Q46" s="1"/>
      <c r="R46" s="1"/>
      <c r="S46" s="1"/>
    </row>
    <row r="47" spans="1:19" ht="14.95" customHeight="1" x14ac:dyDescent="0.3">
      <c r="A47" s="10" t="s">
        <v>7</v>
      </c>
      <c r="B47" s="10" t="s">
        <v>8</v>
      </c>
      <c r="C47" s="10" t="s">
        <v>11</v>
      </c>
      <c r="D47" s="11" t="s">
        <v>69</v>
      </c>
      <c r="E47" s="16" t="s">
        <v>70</v>
      </c>
      <c r="F47" s="13"/>
      <c r="G47" s="39">
        <f t="shared" si="1"/>
        <v>1.5306415643127141E-3</v>
      </c>
      <c r="H47" s="45">
        <v>70000</v>
      </c>
      <c r="J47" s="102"/>
      <c r="K47" s="102"/>
      <c r="L47" s="102"/>
      <c r="M47" s="1"/>
      <c r="N47" s="1"/>
      <c r="O47" s="1"/>
      <c r="P47" s="1"/>
      <c r="Q47" s="1"/>
      <c r="R47" s="1"/>
      <c r="S47" s="1"/>
    </row>
    <row r="48" spans="1:19" ht="14.95" customHeight="1" x14ac:dyDescent="0.3">
      <c r="A48" s="10" t="s">
        <v>7</v>
      </c>
      <c r="B48" s="10" t="s">
        <v>8</v>
      </c>
      <c r="C48" s="10" t="s">
        <v>11</v>
      </c>
      <c r="D48" s="11" t="s">
        <v>71</v>
      </c>
      <c r="E48" s="16" t="s">
        <v>72</v>
      </c>
      <c r="F48" s="13"/>
      <c r="G48" s="39">
        <f t="shared" si="1"/>
        <v>0.23396949625922916</v>
      </c>
      <c r="H48" s="45">
        <v>10700000</v>
      </c>
      <c r="J48" s="102"/>
      <c r="K48" s="102"/>
      <c r="L48" s="102"/>
      <c r="M48" s="1"/>
      <c r="N48" s="1"/>
      <c r="O48" s="1"/>
      <c r="P48" s="1"/>
      <c r="Q48" s="1"/>
      <c r="R48" s="1"/>
      <c r="S48" s="1"/>
    </row>
    <row r="49" spans="1:19" ht="26.05" x14ac:dyDescent="0.3">
      <c r="A49" s="7" t="s">
        <v>7</v>
      </c>
      <c r="B49" s="7" t="s">
        <v>8</v>
      </c>
      <c r="C49" s="7" t="s">
        <v>11</v>
      </c>
      <c r="D49" s="8" t="s">
        <v>73</v>
      </c>
      <c r="E49" s="24" t="s">
        <v>74</v>
      </c>
      <c r="F49" s="9"/>
      <c r="G49" s="37">
        <f t="shared" si="1"/>
        <v>0.1311978483696612</v>
      </c>
      <c r="H49" s="44">
        <v>6000000</v>
      </c>
      <c r="J49" s="102"/>
      <c r="K49" s="102"/>
      <c r="L49" s="102"/>
      <c r="M49" s="1"/>
      <c r="N49" s="1"/>
      <c r="O49" s="1"/>
      <c r="P49" s="1"/>
      <c r="Q49" s="1"/>
      <c r="R49" s="1"/>
      <c r="S49" s="1"/>
    </row>
    <row r="50" spans="1:19" ht="14.95" customHeight="1" x14ac:dyDescent="0.3">
      <c r="A50" s="10" t="s">
        <v>7</v>
      </c>
      <c r="B50" s="10" t="s">
        <v>8</v>
      </c>
      <c r="C50" s="10" t="s">
        <v>11</v>
      </c>
      <c r="D50" s="11" t="s">
        <v>75</v>
      </c>
      <c r="E50" s="12" t="s">
        <v>76</v>
      </c>
      <c r="F50" s="13"/>
      <c r="G50" s="39">
        <f t="shared" si="1"/>
        <v>0.1311978483696612</v>
      </c>
      <c r="H50" s="85">
        <v>6000000</v>
      </c>
      <c r="J50" s="102"/>
      <c r="K50" s="102"/>
      <c r="L50" s="102"/>
      <c r="M50" s="1"/>
      <c r="N50" s="1"/>
      <c r="O50" s="1"/>
      <c r="P50" s="1"/>
      <c r="Q50" s="1"/>
      <c r="R50" s="1"/>
      <c r="S50" s="1"/>
    </row>
    <row r="51" spans="1:19" x14ac:dyDescent="0.3">
      <c r="A51" s="7" t="s">
        <v>7</v>
      </c>
      <c r="B51" s="7" t="s">
        <v>8</v>
      </c>
      <c r="C51" s="7" t="s">
        <v>11</v>
      </c>
      <c r="D51" s="8" t="s">
        <v>77</v>
      </c>
      <c r="E51" s="24" t="s">
        <v>78</v>
      </c>
      <c r="F51" s="9"/>
      <c r="G51" s="37">
        <f t="shared" si="1"/>
        <v>1.2245132514501713E-2</v>
      </c>
      <c r="H51" s="44">
        <v>560000</v>
      </c>
      <c r="J51" s="102"/>
      <c r="K51" s="102"/>
      <c r="L51" s="102"/>
      <c r="M51" s="1"/>
      <c r="N51" s="1"/>
      <c r="O51" s="1"/>
      <c r="P51" s="1"/>
      <c r="Q51" s="1"/>
      <c r="R51" s="1"/>
      <c r="S51" s="1"/>
    </row>
    <row r="52" spans="1:19" ht="14.95" customHeight="1" x14ac:dyDescent="0.3">
      <c r="A52" s="10" t="s">
        <v>7</v>
      </c>
      <c r="B52" s="10" t="s">
        <v>8</v>
      </c>
      <c r="C52" s="10" t="s">
        <v>11</v>
      </c>
      <c r="D52" s="11" t="s">
        <v>79</v>
      </c>
      <c r="E52" s="53" t="s">
        <v>80</v>
      </c>
      <c r="F52" s="13"/>
      <c r="G52" s="39">
        <f t="shared" si="1"/>
        <v>1.2245132514501713E-2</v>
      </c>
      <c r="H52" s="45">
        <v>560000</v>
      </c>
      <c r="J52" s="102"/>
      <c r="K52" s="102"/>
      <c r="L52" s="102"/>
      <c r="M52" s="1"/>
      <c r="N52" s="1"/>
      <c r="O52" s="1"/>
      <c r="P52" s="1"/>
      <c r="Q52" s="1"/>
      <c r="R52" s="1"/>
      <c r="S52" s="1"/>
    </row>
    <row r="53" spans="1:19" ht="14.95" customHeight="1" x14ac:dyDescent="0.3">
      <c r="A53" s="10" t="s">
        <v>7</v>
      </c>
      <c r="B53" s="10" t="s">
        <v>8</v>
      </c>
      <c r="C53" s="10" t="s">
        <v>11</v>
      </c>
      <c r="D53" s="11" t="s">
        <v>154</v>
      </c>
      <c r="E53" s="53" t="s">
        <v>155</v>
      </c>
      <c r="F53" s="13"/>
      <c r="G53" s="39">
        <f t="shared" si="1"/>
        <v>0</v>
      </c>
      <c r="H53" s="45">
        <v>0</v>
      </c>
      <c r="J53" s="102"/>
      <c r="K53" s="102"/>
      <c r="L53" s="102"/>
      <c r="M53" s="1"/>
      <c r="N53" s="1"/>
      <c r="O53" s="1"/>
      <c r="P53" s="1"/>
      <c r="Q53" s="1"/>
      <c r="R53" s="1"/>
      <c r="S53" s="1"/>
    </row>
    <row r="54" spans="1:19" x14ac:dyDescent="0.3">
      <c r="A54" s="7" t="s">
        <v>7</v>
      </c>
      <c r="B54" s="7" t="s">
        <v>8</v>
      </c>
      <c r="C54" s="7" t="s">
        <v>11</v>
      </c>
      <c r="D54" s="8" t="s">
        <v>81</v>
      </c>
      <c r="E54" s="24" t="s">
        <v>82</v>
      </c>
      <c r="F54" s="9"/>
      <c r="G54" s="37">
        <f t="shared" si="1"/>
        <v>0</v>
      </c>
      <c r="H54" s="44">
        <v>0</v>
      </c>
      <c r="J54" s="102"/>
      <c r="K54" s="102"/>
      <c r="L54" s="102"/>
    </row>
    <row r="55" spans="1:19" s="18" customFormat="1" ht="28.55" customHeight="1" x14ac:dyDescent="0.3">
      <c r="A55" s="10" t="s">
        <v>7</v>
      </c>
      <c r="B55" s="10" t="s">
        <v>8</v>
      </c>
      <c r="C55" s="10" t="s">
        <v>11</v>
      </c>
      <c r="D55" s="11" t="s">
        <v>150</v>
      </c>
      <c r="E55" s="16" t="s">
        <v>152</v>
      </c>
      <c r="F55" s="13"/>
      <c r="G55" s="39">
        <f t="shared" si="1"/>
        <v>0</v>
      </c>
      <c r="H55" s="45">
        <v>0</v>
      </c>
      <c r="I55" s="15"/>
      <c r="J55" s="102"/>
      <c r="K55" s="102"/>
      <c r="L55" s="102"/>
      <c r="M55" s="17"/>
      <c r="N55" s="17"/>
      <c r="O55" s="17"/>
      <c r="P55" s="17"/>
      <c r="Q55" s="17"/>
      <c r="R55" s="17"/>
      <c r="S55" s="17"/>
    </row>
    <row r="56" spans="1:19" s="18" customFormat="1" ht="28.25" x14ac:dyDescent="0.3">
      <c r="A56" s="10" t="s">
        <v>7</v>
      </c>
      <c r="B56" s="10" t="s">
        <v>8</v>
      </c>
      <c r="C56" s="10" t="s">
        <v>11</v>
      </c>
      <c r="D56" s="11" t="s">
        <v>87</v>
      </c>
      <c r="E56" s="16" t="s">
        <v>88</v>
      </c>
      <c r="F56" s="13"/>
      <c r="G56" s="39">
        <f t="shared" si="1"/>
        <v>0</v>
      </c>
      <c r="H56" s="45">
        <v>0</v>
      </c>
      <c r="I56" s="15"/>
      <c r="J56" s="102"/>
      <c r="K56" s="102"/>
      <c r="L56" s="102"/>
      <c r="M56" s="17"/>
      <c r="N56" s="17"/>
      <c r="O56" s="17"/>
      <c r="P56" s="17"/>
      <c r="Q56" s="17"/>
      <c r="R56" s="17"/>
      <c r="S56" s="17"/>
    </row>
    <row r="57" spans="1:19" s="18" customFormat="1" ht="27.7" x14ac:dyDescent="0.3">
      <c r="A57" s="10" t="s">
        <v>7</v>
      </c>
      <c r="B57" s="10" t="s">
        <v>8</v>
      </c>
      <c r="C57" s="10" t="s">
        <v>11</v>
      </c>
      <c r="D57" s="11" t="s">
        <v>151</v>
      </c>
      <c r="E57" s="61" t="s">
        <v>153</v>
      </c>
      <c r="F57" s="13"/>
      <c r="G57" s="39">
        <f t="shared" si="1"/>
        <v>0</v>
      </c>
      <c r="H57" s="45">
        <v>0</v>
      </c>
      <c r="I57" s="15"/>
      <c r="J57" s="102"/>
      <c r="K57" s="102"/>
      <c r="L57" s="105"/>
      <c r="M57" s="17"/>
      <c r="N57" s="17"/>
      <c r="O57" s="17"/>
      <c r="P57" s="17"/>
      <c r="Q57" s="17"/>
      <c r="R57" s="17"/>
      <c r="S57" s="17"/>
    </row>
    <row r="58" spans="1:19" s="18" customFormat="1" ht="15.8" customHeight="1" x14ac:dyDescent="0.3">
      <c r="A58" s="21" t="s">
        <v>7</v>
      </c>
      <c r="B58" s="21" t="s">
        <v>8</v>
      </c>
      <c r="C58" s="21" t="s">
        <v>11</v>
      </c>
      <c r="D58" s="22">
        <v>2</v>
      </c>
      <c r="E58" s="20" t="s">
        <v>95</v>
      </c>
      <c r="F58" s="23"/>
      <c r="G58" s="36">
        <f t="shared" si="1"/>
        <v>0.39971611136623453</v>
      </c>
      <c r="H58" s="43">
        <v>18280000</v>
      </c>
      <c r="I58" s="15"/>
      <c r="J58" s="102"/>
      <c r="K58" s="102"/>
      <c r="L58" s="102"/>
      <c r="M58" s="17"/>
      <c r="N58" s="17"/>
      <c r="O58" s="17"/>
      <c r="P58" s="17"/>
      <c r="Q58" s="17"/>
      <c r="R58" s="17"/>
      <c r="S58" s="17"/>
    </row>
    <row r="59" spans="1:19" s="18" customFormat="1" ht="15.8" customHeight="1" x14ac:dyDescent="0.3">
      <c r="A59" s="7" t="s">
        <v>7</v>
      </c>
      <c r="B59" s="7" t="s">
        <v>8</v>
      </c>
      <c r="C59" s="7" t="s">
        <v>11</v>
      </c>
      <c r="D59" s="8" t="s">
        <v>96</v>
      </c>
      <c r="E59" s="24" t="s">
        <v>97</v>
      </c>
      <c r="F59" s="9"/>
      <c r="G59" s="37">
        <f t="shared" si="1"/>
        <v>3.7172723704737343E-2</v>
      </c>
      <c r="H59" s="44">
        <v>1700000</v>
      </c>
      <c r="I59" s="15"/>
      <c r="J59" s="102"/>
      <c r="K59" s="104"/>
      <c r="L59" s="102"/>
      <c r="M59" s="17"/>
      <c r="N59" s="17"/>
      <c r="O59" s="17"/>
      <c r="P59" s="17"/>
      <c r="Q59" s="17"/>
      <c r="R59" s="17"/>
      <c r="S59" s="17"/>
    </row>
    <row r="60" spans="1:19" s="18" customFormat="1" ht="14.95" customHeight="1" x14ac:dyDescent="0.3">
      <c r="A60" s="10" t="s">
        <v>7</v>
      </c>
      <c r="B60" s="10" t="s">
        <v>8</v>
      </c>
      <c r="C60" s="10" t="s">
        <v>11</v>
      </c>
      <c r="D60" s="11" t="s">
        <v>100</v>
      </c>
      <c r="E60" s="16" t="s">
        <v>101</v>
      </c>
      <c r="F60" s="13"/>
      <c r="G60" s="39">
        <f t="shared" si="1"/>
        <v>4.3732616123220401E-3</v>
      </c>
      <c r="H60" s="45">
        <v>200000</v>
      </c>
      <c r="I60" s="15"/>
      <c r="J60" s="102"/>
      <c r="K60" s="104"/>
      <c r="L60" s="102"/>
      <c r="M60" s="17"/>
      <c r="N60" s="17"/>
      <c r="O60" s="17"/>
      <c r="P60" s="17"/>
      <c r="Q60" s="17"/>
      <c r="R60" s="17"/>
      <c r="S60" s="17"/>
    </row>
    <row r="61" spans="1:19" s="18" customFormat="1" x14ac:dyDescent="0.3">
      <c r="A61" s="10" t="s">
        <v>7</v>
      </c>
      <c r="B61" s="10" t="s">
        <v>8</v>
      </c>
      <c r="C61" s="10" t="s">
        <v>11</v>
      </c>
      <c r="D61" s="11" t="s">
        <v>102</v>
      </c>
      <c r="E61" s="16" t="s">
        <v>103</v>
      </c>
      <c r="F61" s="13"/>
      <c r="G61" s="39">
        <f t="shared" si="1"/>
        <v>9.8398386277245911E-3</v>
      </c>
      <c r="H61" s="45">
        <v>450000</v>
      </c>
      <c r="I61" s="15"/>
      <c r="J61" s="102"/>
      <c r="K61" s="104"/>
      <c r="L61" s="102"/>
      <c r="M61" s="17"/>
      <c r="N61" s="17"/>
      <c r="O61" s="17"/>
      <c r="P61" s="17"/>
      <c r="Q61" s="17"/>
      <c r="R61" s="17"/>
      <c r="S61" s="17"/>
    </row>
    <row r="62" spans="1:19" s="18" customFormat="1" ht="14.95" customHeight="1" x14ac:dyDescent="0.3">
      <c r="A62" s="10" t="s">
        <v>7</v>
      </c>
      <c r="B62" s="59" t="s">
        <v>180</v>
      </c>
      <c r="C62" s="10" t="s">
        <v>11</v>
      </c>
      <c r="D62" s="11" t="s">
        <v>169</v>
      </c>
      <c r="E62" s="16" t="s">
        <v>170</v>
      </c>
      <c r="F62" s="13"/>
      <c r="G62" s="39">
        <f t="shared" si="1"/>
        <v>2.2959623464690711E-2</v>
      </c>
      <c r="H62" s="45">
        <v>1050000</v>
      </c>
      <c r="I62" s="15"/>
      <c r="J62" s="102"/>
      <c r="K62" s="104"/>
      <c r="L62" s="102"/>
      <c r="M62" s="17"/>
      <c r="N62" s="17"/>
      <c r="O62" s="17"/>
      <c r="P62" s="17"/>
      <c r="Q62" s="17"/>
      <c r="R62" s="17"/>
      <c r="S62" s="17"/>
    </row>
    <row r="63" spans="1:19" s="18" customFormat="1" ht="26.35" customHeight="1" x14ac:dyDescent="0.3">
      <c r="A63" s="7" t="s">
        <v>7</v>
      </c>
      <c r="B63" s="7" t="s">
        <v>8</v>
      </c>
      <c r="C63" s="7" t="s">
        <v>11</v>
      </c>
      <c r="D63" s="8" t="s">
        <v>104</v>
      </c>
      <c r="E63" s="24" t="s">
        <v>105</v>
      </c>
      <c r="F63" s="9"/>
      <c r="G63" s="37">
        <f t="shared" si="1"/>
        <v>5.1385823944783977E-2</v>
      </c>
      <c r="H63" s="44">
        <v>2350000</v>
      </c>
      <c r="I63" s="15"/>
      <c r="J63" s="102"/>
      <c r="K63" s="104"/>
      <c r="L63" s="102"/>
      <c r="M63" s="17"/>
      <c r="N63" s="17"/>
      <c r="O63" s="17"/>
      <c r="P63" s="17"/>
      <c r="Q63" s="17"/>
      <c r="R63" s="17"/>
      <c r="S63" s="17"/>
    </row>
    <row r="64" spans="1:19" s="18" customFormat="1" x14ac:dyDescent="0.3">
      <c r="A64" s="10" t="s">
        <v>7</v>
      </c>
      <c r="B64" s="10" t="s">
        <v>8</v>
      </c>
      <c r="C64" s="10" t="s">
        <v>11</v>
      </c>
      <c r="D64" s="11" t="s">
        <v>106</v>
      </c>
      <c r="E64" s="16" t="s">
        <v>156</v>
      </c>
      <c r="F64" s="13"/>
      <c r="G64" s="39">
        <f t="shared" si="1"/>
        <v>2.077299265852969E-2</v>
      </c>
      <c r="H64" s="45">
        <v>950000</v>
      </c>
      <c r="I64" s="15"/>
      <c r="J64" s="102"/>
      <c r="K64" s="104"/>
      <c r="L64" s="102"/>
      <c r="M64" s="17"/>
      <c r="N64" s="17"/>
      <c r="O64" s="17"/>
      <c r="P64" s="17"/>
      <c r="Q64" s="17"/>
      <c r="R64" s="17"/>
      <c r="S64" s="17"/>
    </row>
    <row r="65" spans="1:19" s="18" customFormat="1" x14ac:dyDescent="0.3">
      <c r="A65" s="10" t="s">
        <v>7</v>
      </c>
      <c r="B65" s="10" t="s">
        <v>8</v>
      </c>
      <c r="C65" s="10" t="s">
        <v>11</v>
      </c>
      <c r="D65" s="11" t="s">
        <v>174</v>
      </c>
      <c r="E65" s="16" t="s">
        <v>158</v>
      </c>
      <c r="F65" s="13"/>
      <c r="G65" s="39">
        <f t="shared" si="1"/>
        <v>1.639973104620765E-2</v>
      </c>
      <c r="H65" s="45">
        <v>750000</v>
      </c>
      <c r="I65" s="15"/>
      <c r="J65" s="102"/>
      <c r="K65" s="104"/>
      <c r="L65" s="102"/>
      <c r="M65" s="17"/>
      <c r="N65" s="17"/>
      <c r="O65" s="17"/>
      <c r="P65" s="17"/>
      <c r="Q65" s="17"/>
      <c r="R65" s="17"/>
      <c r="S65" s="17"/>
    </row>
    <row r="66" spans="1:19" s="18" customFormat="1" ht="14.95" customHeight="1" x14ac:dyDescent="0.3">
      <c r="A66" s="10" t="s">
        <v>7</v>
      </c>
      <c r="B66" s="10" t="s">
        <v>8</v>
      </c>
      <c r="C66" s="10" t="s">
        <v>11</v>
      </c>
      <c r="D66" s="11" t="s">
        <v>175</v>
      </c>
      <c r="E66" s="16" t="s">
        <v>171</v>
      </c>
      <c r="F66" s="13"/>
      <c r="G66" s="39">
        <f t="shared" si="1"/>
        <v>0</v>
      </c>
      <c r="H66" s="45">
        <v>0</v>
      </c>
      <c r="I66" s="15"/>
      <c r="J66" s="102"/>
      <c r="K66" s="104"/>
      <c r="L66" s="102"/>
      <c r="M66" s="17"/>
      <c r="N66" s="17"/>
      <c r="O66" s="17"/>
      <c r="P66" s="17"/>
      <c r="Q66" s="17"/>
      <c r="R66" s="17"/>
      <c r="S66" s="17"/>
    </row>
    <row r="67" spans="1:19" s="18" customFormat="1" ht="28.25" x14ac:dyDescent="0.3">
      <c r="A67" s="10" t="s">
        <v>7</v>
      </c>
      <c r="B67" s="10" t="s">
        <v>8</v>
      </c>
      <c r="C67" s="10" t="s">
        <v>11</v>
      </c>
      <c r="D67" s="11" t="s">
        <v>107</v>
      </c>
      <c r="E67" s="16" t="s">
        <v>108</v>
      </c>
      <c r="F67" s="13"/>
      <c r="G67" s="39">
        <f t="shared" si="1"/>
        <v>9.8398386277245911E-3</v>
      </c>
      <c r="H67" s="45">
        <v>450000</v>
      </c>
      <c r="I67" s="15"/>
      <c r="J67" s="102"/>
      <c r="K67" s="102"/>
      <c r="L67" s="102"/>
      <c r="M67" s="17"/>
      <c r="N67" s="17"/>
      <c r="O67" s="17"/>
      <c r="P67" s="17"/>
      <c r="Q67" s="17"/>
      <c r="R67" s="17"/>
      <c r="S67" s="17"/>
    </row>
    <row r="68" spans="1:19" s="18" customFormat="1" x14ac:dyDescent="0.3">
      <c r="A68" s="10" t="s">
        <v>7</v>
      </c>
      <c r="B68" s="10" t="s">
        <v>8</v>
      </c>
      <c r="C68" s="10" t="s">
        <v>11</v>
      </c>
      <c r="D68" s="11" t="s">
        <v>212</v>
      </c>
      <c r="E68" s="16" t="s">
        <v>213</v>
      </c>
      <c r="F68" s="13"/>
      <c r="G68" s="39"/>
      <c r="H68" s="45">
        <v>100000</v>
      </c>
      <c r="I68" s="15"/>
      <c r="J68" s="102"/>
      <c r="K68" s="102"/>
      <c r="L68" s="102"/>
      <c r="M68" s="17"/>
      <c r="N68" s="17"/>
      <c r="O68" s="17"/>
      <c r="P68" s="17"/>
      <c r="Q68" s="17"/>
      <c r="R68" s="17"/>
      <c r="S68" s="17"/>
    </row>
    <row r="69" spans="1:19" s="18" customFormat="1" ht="28.25" x14ac:dyDescent="0.3">
      <c r="A69" s="10" t="s">
        <v>7</v>
      </c>
      <c r="B69" s="10" t="s">
        <v>8</v>
      </c>
      <c r="C69" s="10" t="s">
        <v>11</v>
      </c>
      <c r="D69" s="11" t="s">
        <v>109</v>
      </c>
      <c r="E69" s="16" t="s">
        <v>110</v>
      </c>
      <c r="F69" s="13"/>
      <c r="G69" s="39">
        <f t="shared" ref="G69:G118" si="2">+H69/$H$6*100</f>
        <v>2.1866308061610201E-3</v>
      </c>
      <c r="H69" s="45">
        <v>100000</v>
      </c>
      <c r="I69" s="15"/>
      <c r="J69" s="102"/>
      <c r="K69" s="102"/>
      <c r="L69" s="102"/>
      <c r="M69" s="17"/>
      <c r="N69" s="17"/>
      <c r="O69" s="17"/>
      <c r="P69" s="17"/>
      <c r="Q69" s="17"/>
      <c r="R69" s="17"/>
      <c r="S69" s="17"/>
    </row>
    <row r="70" spans="1:19" s="18" customFormat="1" x14ac:dyDescent="0.3">
      <c r="A70" s="7" t="s">
        <v>7</v>
      </c>
      <c r="B70" s="7" t="s">
        <v>8</v>
      </c>
      <c r="C70" s="7" t="s">
        <v>11</v>
      </c>
      <c r="D70" s="8" t="s">
        <v>111</v>
      </c>
      <c r="E70" s="24" t="s">
        <v>112</v>
      </c>
      <c r="F70" s="9"/>
      <c r="G70" s="37">
        <f t="shared" si="2"/>
        <v>2.7988874318861059E-2</v>
      </c>
      <c r="H70" s="44">
        <v>1280000</v>
      </c>
      <c r="I70" s="15"/>
      <c r="J70" s="102"/>
      <c r="K70" s="102"/>
      <c r="L70" s="102"/>
      <c r="M70" s="17"/>
      <c r="N70" s="17"/>
      <c r="O70" s="17"/>
      <c r="P70" s="17"/>
      <c r="Q70" s="17"/>
      <c r="R70" s="17"/>
      <c r="S70" s="17"/>
    </row>
    <row r="71" spans="1:19" s="18" customFormat="1" x14ac:dyDescent="0.3">
      <c r="A71" s="10" t="s">
        <v>7</v>
      </c>
      <c r="B71" s="10" t="s">
        <v>8</v>
      </c>
      <c r="C71" s="10" t="s">
        <v>11</v>
      </c>
      <c r="D71" s="11" t="s">
        <v>113</v>
      </c>
      <c r="E71" s="16" t="s">
        <v>114</v>
      </c>
      <c r="F71" s="13"/>
      <c r="G71" s="39">
        <f t="shared" si="2"/>
        <v>2.6239569673932241E-2</v>
      </c>
      <c r="H71" s="45">
        <v>1200000</v>
      </c>
      <c r="I71" s="15"/>
      <c r="J71" s="102"/>
      <c r="K71" s="102"/>
      <c r="L71" s="102"/>
      <c r="M71" s="17"/>
      <c r="N71" s="17"/>
      <c r="O71" s="17"/>
      <c r="P71" s="17"/>
      <c r="Q71" s="17"/>
      <c r="R71" s="17"/>
      <c r="S71" s="17"/>
    </row>
    <row r="72" spans="1:19" s="18" customFormat="1" x14ac:dyDescent="0.3">
      <c r="A72" s="10" t="s">
        <v>7</v>
      </c>
      <c r="B72" s="10" t="s">
        <v>8</v>
      </c>
      <c r="C72" s="10" t="s">
        <v>11</v>
      </c>
      <c r="D72" s="11" t="s">
        <v>115</v>
      </c>
      <c r="E72" s="16" t="s">
        <v>116</v>
      </c>
      <c r="F72" s="13"/>
      <c r="G72" s="39">
        <f t="shared" si="2"/>
        <v>1.7493046449288162E-3</v>
      </c>
      <c r="H72" s="45">
        <v>80000</v>
      </c>
      <c r="I72" s="15"/>
      <c r="J72" s="102"/>
      <c r="K72" s="105"/>
      <c r="L72" s="102"/>
      <c r="M72" s="17"/>
      <c r="N72" s="17"/>
      <c r="O72" s="17"/>
      <c r="P72" s="17"/>
      <c r="Q72" s="17"/>
      <c r="R72" s="17"/>
      <c r="S72" s="17"/>
    </row>
    <row r="73" spans="1:19" s="18" customFormat="1" ht="26.05" x14ac:dyDescent="0.3">
      <c r="A73" s="7" t="s">
        <v>7</v>
      </c>
      <c r="B73" s="7" t="s">
        <v>8</v>
      </c>
      <c r="C73" s="7" t="s">
        <v>11</v>
      </c>
      <c r="D73" s="8" t="s">
        <v>117</v>
      </c>
      <c r="E73" s="24" t="s">
        <v>118</v>
      </c>
      <c r="F73" s="9"/>
      <c r="G73" s="37">
        <f t="shared" si="2"/>
        <v>0.28316868939785211</v>
      </c>
      <c r="H73" s="44">
        <v>12950000</v>
      </c>
      <c r="I73" s="15"/>
      <c r="J73" s="102"/>
      <c r="K73" s="102"/>
      <c r="L73" s="102"/>
      <c r="M73" s="17"/>
      <c r="N73" s="17"/>
      <c r="O73" s="17"/>
      <c r="P73" s="17"/>
      <c r="Q73" s="17"/>
      <c r="R73" s="17"/>
      <c r="S73" s="17"/>
    </row>
    <row r="74" spans="1:19" s="4" customFormat="1" ht="14.95" customHeight="1" x14ac:dyDescent="0.3">
      <c r="A74" s="10" t="s">
        <v>7</v>
      </c>
      <c r="B74" s="10" t="s">
        <v>8</v>
      </c>
      <c r="C74" s="10" t="s">
        <v>11</v>
      </c>
      <c r="D74" s="11" t="s">
        <v>119</v>
      </c>
      <c r="E74" s="16" t="s">
        <v>120</v>
      </c>
      <c r="F74" s="13"/>
      <c r="G74" s="39">
        <f t="shared" si="2"/>
        <v>5.4665770154025501E-3</v>
      </c>
      <c r="H74" s="45">
        <v>250000</v>
      </c>
      <c r="I74" s="15"/>
      <c r="J74" s="102"/>
      <c r="K74" s="102"/>
      <c r="L74" s="102"/>
      <c r="M74" s="17"/>
      <c r="N74" s="17"/>
      <c r="O74" s="17"/>
      <c r="P74" s="17"/>
      <c r="Q74" s="17"/>
      <c r="R74" s="17"/>
      <c r="S74" s="17"/>
    </row>
    <row r="75" spans="1:19" s="4" customFormat="1" x14ac:dyDescent="0.3">
      <c r="A75" s="10" t="s">
        <v>7</v>
      </c>
      <c r="B75" s="10" t="s">
        <v>8</v>
      </c>
      <c r="C75" s="10" t="s">
        <v>11</v>
      </c>
      <c r="D75" s="11" t="s">
        <v>121</v>
      </c>
      <c r="E75" s="16" t="s">
        <v>122</v>
      </c>
      <c r="F75" s="13"/>
      <c r="G75" s="39">
        <f t="shared" si="2"/>
        <v>1.09331540308051E-2</v>
      </c>
      <c r="H75" s="45">
        <v>500000</v>
      </c>
      <c r="I75" s="15"/>
      <c r="J75" s="102"/>
      <c r="K75" s="102"/>
      <c r="L75" s="102"/>
      <c r="M75" s="17"/>
      <c r="N75" s="17"/>
      <c r="O75" s="17"/>
      <c r="P75" s="17"/>
      <c r="Q75" s="17"/>
      <c r="R75" s="17"/>
      <c r="S75" s="17"/>
    </row>
    <row r="76" spans="1:19" s="4" customFormat="1" x14ac:dyDescent="0.3">
      <c r="A76" s="10" t="s">
        <v>7</v>
      </c>
      <c r="B76" s="10" t="s">
        <v>8</v>
      </c>
      <c r="C76" s="10" t="s">
        <v>11</v>
      </c>
      <c r="D76" s="11" t="s">
        <v>123</v>
      </c>
      <c r="E76" s="3" t="s">
        <v>124</v>
      </c>
      <c r="F76" s="13"/>
      <c r="G76" s="39">
        <f t="shared" si="2"/>
        <v>0.15743741804359346</v>
      </c>
      <c r="H76" s="45">
        <v>7200000</v>
      </c>
      <c r="I76" s="15"/>
      <c r="J76" s="102"/>
      <c r="K76" s="102"/>
      <c r="L76" s="114"/>
      <c r="M76" s="17"/>
      <c r="N76" s="17"/>
      <c r="O76" s="17"/>
      <c r="P76" s="17"/>
      <c r="Q76" s="17"/>
      <c r="R76" s="17"/>
      <c r="S76" s="17"/>
    </row>
    <row r="77" spans="1:19" s="4" customFormat="1" x14ac:dyDescent="0.3">
      <c r="A77" s="10" t="s">
        <v>7</v>
      </c>
      <c r="B77" s="10" t="s">
        <v>8</v>
      </c>
      <c r="C77" s="10" t="s">
        <v>11</v>
      </c>
      <c r="D77" s="11" t="s">
        <v>125</v>
      </c>
      <c r="E77" s="16" t="s">
        <v>126</v>
      </c>
      <c r="F77" s="13"/>
      <c r="G77" s="39">
        <f t="shared" si="2"/>
        <v>6.5598924184830602E-3</v>
      </c>
      <c r="H77" s="45">
        <v>300000</v>
      </c>
      <c r="I77" s="15"/>
      <c r="J77" s="102"/>
      <c r="K77" s="114"/>
      <c r="L77" s="114"/>
      <c r="M77" s="17"/>
      <c r="N77" s="17"/>
      <c r="O77" s="17"/>
      <c r="P77" s="17"/>
      <c r="Q77" s="17"/>
      <c r="R77" s="17"/>
      <c r="S77" s="17"/>
    </row>
    <row r="78" spans="1:19" s="4" customFormat="1" ht="14.95" customHeight="1" x14ac:dyDescent="0.3">
      <c r="A78" s="10" t="s">
        <v>7</v>
      </c>
      <c r="B78" s="10" t="s">
        <v>8</v>
      </c>
      <c r="C78" s="10" t="s">
        <v>11</v>
      </c>
      <c r="D78" s="11" t="s">
        <v>127</v>
      </c>
      <c r="E78" s="16" t="s">
        <v>128</v>
      </c>
      <c r="F78" s="13"/>
      <c r="G78" s="39">
        <f t="shared" si="2"/>
        <v>9.1838493858762846E-2</v>
      </c>
      <c r="H78" s="45">
        <v>4200000</v>
      </c>
      <c r="I78" s="15"/>
      <c r="J78" s="102"/>
      <c r="K78" s="114"/>
      <c r="L78" s="114"/>
      <c r="M78" s="17"/>
      <c r="N78" s="17"/>
      <c r="O78" s="17"/>
      <c r="P78" s="17"/>
      <c r="Q78" s="17"/>
      <c r="R78" s="17"/>
      <c r="S78" s="17"/>
    </row>
    <row r="79" spans="1:19" s="4" customFormat="1" x14ac:dyDescent="0.3">
      <c r="A79" s="10" t="s">
        <v>7</v>
      </c>
      <c r="B79" s="10" t="s">
        <v>8</v>
      </c>
      <c r="C79" s="10" t="s">
        <v>11</v>
      </c>
      <c r="D79" s="11" t="s">
        <v>129</v>
      </c>
      <c r="E79" s="16" t="s">
        <v>130</v>
      </c>
      <c r="F79" s="13"/>
      <c r="G79" s="39">
        <f t="shared" si="2"/>
        <v>1.09331540308051E-2</v>
      </c>
      <c r="H79" s="45">
        <v>500000</v>
      </c>
      <c r="I79" s="15"/>
      <c r="J79" s="102"/>
      <c r="K79" s="114"/>
      <c r="L79" s="114"/>
      <c r="M79" s="17"/>
      <c r="N79" s="17"/>
      <c r="O79" s="17"/>
      <c r="P79" s="17"/>
      <c r="Q79" s="17"/>
      <c r="R79" s="17"/>
      <c r="S79" s="17"/>
    </row>
    <row r="80" spans="1:19" s="18" customFormat="1" ht="15.8" customHeight="1" x14ac:dyDescent="0.3">
      <c r="A80" s="21" t="s">
        <v>7</v>
      </c>
      <c r="B80" s="21" t="s">
        <v>8</v>
      </c>
      <c r="C80" s="21" t="s">
        <v>11</v>
      </c>
      <c r="D80" s="22" t="s">
        <v>7</v>
      </c>
      <c r="E80" s="20" t="s">
        <v>143</v>
      </c>
      <c r="F80" s="23"/>
      <c r="G80" s="36">
        <f t="shared" si="2"/>
        <v>1.4559914492597552</v>
      </c>
      <c r="H80" s="43">
        <v>66586066.799999997</v>
      </c>
      <c r="I80" s="15"/>
      <c r="J80" s="102"/>
      <c r="K80" s="114"/>
      <c r="L80" s="105"/>
      <c r="M80" s="17"/>
      <c r="N80" s="17"/>
      <c r="O80" s="17"/>
      <c r="P80" s="17"/>
      <c r="Q80" s="17"/>
      <c r="R80" s="17"/>
      <c r="S80" s="17"/>
    </row>
    <row r="81" spans="1:19" s="18" customFormat="1" ht="15.8" customHeight="1" x14ac:dyDescent="0.3">
      <c r="A81" s="7" t="s">
        <v>7</v>
      </c>
      <c r="B81" s="7" t="s">
        <v>8</v>
      </c>
      <c r="C81" s="7" t="s">
        <v>11</v>
      </c>
      <c r="D81" s="8" t="s">
        <v>184</v>
      </c>
      <c r="E81" s="24" t="s">
        <v>185</v>
      </c>
      <c r="F81" s="9"/>
      <c r="G81" s="37">
        <f t="shared" si="2"/>
        <v>1.4559914492597552</v>
      </c>
      <c r="H81" s="44">
        <v>66586066.799999997</v>
      </c>
      <c r="I81" s="94"/>
      <c r="J81" s="102"/>
      <c r="K81" s="114"/>
      <c r="L81" s="114"/>
      <c r="M81" s="17"/>
      <c r="N81" s="17"/>
      <c r="O81" s="17"/>
      <c r="P81" s="17"/>
      <c r="Q81" s="17"/>
      <c r="R81" s="17"/>
      <c r="S81" s="17"/>
    </row>
    <row r="82" spans="1:19" s="18" customFormat="1" ht="28.25" x14ac:dyDescent="0.3">
      <c r="A82" s="10" t="s">
        <v>7</v>
      </c>
      <c r="B82" s="10" t="s">
        <v>8</v>
      </c>
      <c r="C82" s="10" t="s">
        <v>11</v>
      </c>
      <c r="D82" s="11" t="s">
        <v>190</v>
      </c>
      <c r="E82" s="16" t="s">
        <v>193</v>
      </c>
      <c r="F82" s="13"/>
      <c r="G82" s="39">
        <f t="shared" si="2"/>
        <v>1.4559914492597552</v>
      </c>
      <c r="H82" s="45">
        <v>66586066.799999997</v>
      </c>
      <c r="I82" s="15"/>
      <c r="J82" s="102"/>
      <c r="K82" s="102"/>
      <c r="L82" s="114"/>
      <c r="M82" s="17"/>
      <c r="N82" s="17"/>
      <c r="O82" s="17"/>
      <c r="P82" s="17"/>
      <c r="Q82" s="17"/>
      <c r="R82" s="17"/>
      <c r="S82" s="17"/>
    </row>
    <row r="83" spans="1:19" s="4" customFormat="1" ht="15.8" customHeight="1" x14ac:dyDescent="0.3">
      <c r="A83" s="21" t="s">
        <v>7</v>
      </c>
      <c r="B83" s="21" t="s">
        <v>8</v>
      </c>
      <c r="C83" s="21" t="s">
        <v>11</v>
      </c>
      <c r="D83" s="22">
        <v>5</v>
      </c>
      <c r="E83" s="20" t="s">
        <v>131</v>
      </c>
      <c r="F83" s="23"/>
      <c r="G83" s="36">
        <f t="shared" si="2"/>
        <v>0.3825724010545386</v>
      </c>
      <c r="H83" s="43">
        <v>17495976</v>
      </c>
      <c r="I83" s="15"/>
      <c r="J83" s="102"/>
      <c r="K83" s="114"/>
      <c r="L83" s="114"/>
      <c r="M83" s="17"/>
      <c r="N83" s="17"/>
      <c r="O83" s="17"/>
      <c r="P83" s="17"/>
      <c r="Q83" s="17"/>
      <c r="R83" s="17"/>
      <c r="S83" s="17"/>
    </row>
    <row r="84" spans="1:19" s="4" customFormat="1" x14ac:dyDescent="0.3">
      <c r="A84" s="7" t="s">
        <v>7</v>
      </c>
      <c r="B84" s="7" t="s">
        <v>8</v>
      </c>
      <c r="C84" s="7" t="s">
        <v>11</v>
      </c>
      <c r="D84" s="8" t="s">
        <v>132</v>
      </c>
      <c r="E84" s="24" t="s">
        <v>133</v>
      </c>
      <c r="F84" s="9"/>
      <c r="G84" s="37">
        <f t="shared" si="2"/>
        <v>0.36726598541141142</v>
      </c>
      <c r="H84" s="44">
        <v>16795976</v>
      </c>
      <c r="I84" s="15"/>
      <c r="J84" s="102"/>
      <c r="K84" s="114"/>
      <c r="L84" s="114"/>
      <c r="M84" s="17"/>
      <c r="N84" s="17"/>
      <c r="O84" s="17"/>
      <c r="P84" s="17"/>
      <c r="Q84" s="17"/>
      <c r="R84" s="17"/>
      <c r="S84" s="17"/>
    </row>
    <row r="85" spans="1:19" s="4" customFormat="1" x14ac:dyDescent="0.3">
      <c r="A85" s="10" t="s">
        <v>7</v>
      </c>
      <c r="B85" s="10" t="s">
        <v>8</v>
      </c>
      <c r="C85" s="10" t="s">
        <v>11</v>
      </c>
      <c r="D85" s="11">
        <v>50101</v>
      </c>
      <c r="E85" s="96" t="s">
        <v>134</v>
      </c>
      <c r="F85" s="13"/>
      <c r="G85" s="39">
        <f t="shared" si="2"/>
        <v>9.5030450044364459E-2</v>
      </c>
      <c r="H85" s="45">
        <v>4345976</v>
      </c>
      <c r="I85" s="15"/>
      <c r="J85" s="102"/>
      <c r="K85" s="114"/>
      <c r="L85" s="114"/>
      <c r="M85" s="17"/>
      <c r="N85" s="17"/>
      <c r="O85" s="17"/>
      <c r="P85" s="17"/>
      <c r="Q85" s="17"/>
      <c r="R85" s="17"/>
      <c r="S85" s="17"/>
    </row>
    <row r="86" spans="1:19" s="4" customFormat="1" x14ac:dyDescent="0.3">
      <c r="A86" s="10" t="s">
        <v>7</v>
      </c>
      <c r="B86" s="10" t="s">
        <v>8</v>
      </c>
      <c r="C86" s="10" t="s">
        <v>11</v>
      </c>
      <c r="D86" s="11" t="s">
        <v>135</v>
      </c>
      <c r="E86" s="16" t="s">
        <v>136</v>
      </c>
      <c r="F86" s="13"/>
      <c r="G86" s="39">
        <f t="shared" si="2"/>
        <v>8.7465232246440802E-3</v>
      </c>
      <c r="H86" s="45">
        <v>400000</v>
      </c>
      <c r="I86" s="15"/>
      <c r="J86" s="102"/>
      <c r="K86" s="114"/>
      <c r="L86" s="114"/>
      <c r="M86" s="17"/>
      <c r="N86" s="17"/>
      <c r="O86" s="17"/>
      <c r="P86" s="17"/>
      <c r="Q86" s="17"/>
      <c r="R86" s="17"/>
      <c r="S86" s="17"/>
    </row>
    <row r="87" spans="1:19" s="4" customFormat="1" x14ac:dyDescent="0.3">
      <c r="A87" s="10" t="s">
        <v>7</v>
      </c>
      <c r="B87" s="10" t="s">
        <v>8</v>
      </c>
      <c r="C87" s="10" t="s">
        <v>11</v>
      </c>
      <c r="D87" s="11" t="s">
        <v>137</v>
      </c>
      <c r="E87" s="16" t="s">
        <v>138</v>
      </c>
      <c r="F87" s="13"/>
      <c r="G87" s="39">
        <f t="shared" si="2"/>
        <v>3.1706146689334795E-2</v>
      </c>
      <c r="H87" s="45">
        <v>1450000</v>
      </c>
      <c r="I87" s="15"/>
      <c r="J87" s="102"/>
      <c r="K87" s="114"/>
      <c r="L87" s="114"/>
      <c r="M87" s="17"/>
      <c r="N87" s="17"/>
      <c r="O87" s="17"/>
      <c r="P87" s="17"/>
      <c r="Q87" s="17"/>
      <c r="R87" s="17"/>
      <c r="S87" s="17"/>
    </row>
    <row r="88" spans="1:19" s="4" customFormat="1" x14ac:dyDescent="0.3">
      <c r="A88" s="10" t="s">
        <v>7</v>
      </c>
      <c r="B88" s="10" t="s">
        <v>8</v>
      </c>
      <c r="C88" s="10" t="s">
        <v>11</v>
      </c>
      <c r="D88" s="11" t="s">
        <v>139</v>
      </c>
      <c r="E88" s="16" t="s">
        <v>140</v>
      </c>
      <c r="F88" s="13"/>
      <c r="G88" s="39">
        <f t="shared" si="2"/>
        <v>0.20335666497297489</v>
      </c>
      <c r="H88" s="45">
        <v>9300000</v>
      </c>
      <c r="I88" s="15"/>
      <c r="J88" s="102"/>
      <c r="K88" s="114"/>
      <c r="L88" s="114"/>
      <c r="M88" s="17"/>
      <c r="N88" s="17"/>
      <c r="O88" s="17"/>
      <c r="P88" s="17"/>
      <c r="Q88" s="17"/>
      <c r="R88" s="17"/>
      <c r="S88" s="17"/>
    </row>
    <row r="89" spans="1:19" s="4" customFormat="1" ht="14.95" customHeight="1" x14ac:dyDescent="0.3">
      <c r="A89" s="10" t="s">
        <v>7</v>
      </c>
      <c r="B89" s="10" t="s">
        <v>8</v>
      </c>
      <c r="C89" s="10" t="s">
        <v>11</v>
      </c>
      <c r="D89" s="11" t="s">
        <v>179</v>
      </c>
      <c r="E89" s="16" t="s">
        <v>178</v>
      </c>
      <c r="F89" s="13"/>
      <c r="G89" s="39">
        <f t="shared" si="2"/>
        <v>2.8426200480093262E-2</v>
      </c>
      <c r="H89" s="45">
        <v>1300000</v>
      </c>
      <c r="I89" s="15"/>
      <c r="J89" s="102"/>
      <c r="K89" s="114"/>
      <c r="L89" s="114"/>
      <c r="M89" s="17"/>
      <c r="N89" s="17"/>
      <c r="O89" s="17"/>
      <c r="P89" s="17"/>
      <c r="Q89" s="17"/>
      <c r="R89" s="17"/>
      <c r="S89" s="17"/>
    </row>
    <row r="90" spans="1:19" s="18" customFormat="1" ht="15.8" customHeight="1" x14ac:dyDescent="0.3">
      <c r="A90" s="7" t="s">
        <v>7</v>
      </c>
      <c r="B90" s="7" t="s">
        <v>8</v>
      </c>
      <c r="C90" s="7" t="s">
        <v>11</v>
      </c>
      <c r="D90" s="8" t="s">
        <v>244</v>
      </c>
      <c r="E90" s="24" t="s">
        <v>245</v>
      </c>
      <c r="F90" s="9"/>
      <c r="G90" s="37">
        <f>+H90/$H$6*100</f>
        <v>1.530641564312714E-2</v>
      </c>
      <c r="H90" s="44">
        <v>700000</v>
      </c>
      <c r="I90" s="15"/>
      <c r="J90" s="102"/>
      <c r="K90" s="102"/>
      <c r="L90" s="105"/>
      <c r="M90" s="17"/>
      <c r="N90" s="17"/>
      <c r="O90" s="17"/>
      <c r="P90" s="17"/>
      <c r="Q90" s="17"/>
      <c r="R90" s="17"/>
      <c r="S90" s="17"/>
    </row>
    <row r="91" spans="1:19" s="4" customFormat="1" ht="14.95" customHeight="1" x14ac:dyDescent="0.3">
      <c r="A91" s="10" t="s">
        <v>7</v>
      </c>
      <c r="B91" s="10" t="s">
        <v>8</v>
      </c>
      <c r="C91" s="10" t="s">
        <v>11</v>
      </c>
      <c r="D91" s="11" t="s">
        <v>246</v>
      </c>
      <c r="E91" s="16" t="s">
        <v>247</v>
      </c>
      <c r="F91" s="13"/>
      <c r="G91" s="39">
        <f>+H91/$H$6*100</f>
        <v>1.530641564312714E-2</v>
      </c>
      <c r="H91" s="45">
        <v>700000</v>
      </c>
      <c r="I91" s="15"/>
      <c r="J91" s="102"/>
      <c r="K91" s="102"/>
      <c r="L91" s="102"/>
      <c r="M91" s="17"/>
      <c r="N91" s="17"/>
      <c r="O91" s="17"/>
      <c r="P91" s="17"/>
      <c r="Q91" s="17"/>
      <c r="R91" s="17"/>
      <c r="S91" s="17"/>
    </row>
    <row r="92" spans="1:19" s="4" customFormat="1" ht="15.8" customHeight="1" x14ac:dyDescent="0.3">
      <c r="A92" s="21" t="s">
        <v>7</v>
      </c>
      <c r="B92" s="21" t="s">
        <v>8</v>
      </c>
      <c r="C92" s="21" t="s">
        <v>11</v>
      </c>
      <c r="D92" s="48">
        <v>6</v>
      </c>
      <c r="E92" s="20" t="s">
        <v>141</v>
      </c>
      <c r="F92" s="23"/>
      <c r="G92" s="36">
        <f t="shared" si="2"/>
        <v>4.0452669913978868E-2</v>
      </c>
      <c r="H92" s="43">
        <v>1850000</v>
      </c>
      <c r="I92" s="15"/>
      <c r="J92" s="102"/>
      <c r="K92" s="114"/>
      <c r="L92" s="114"/>
      <c r="M92" s="17"/>
      <c r="N92" s="17"/>
      <c r="O92" s="17"/>
      <c r="P92" s="17"/>
      <c r="Q92" s="17"/>
      <c r="R92" s="17"/>
      <c r="S92" s="17"/>
    </row>
    <row r="93" spans="1:19" s="18" customFormat="1" ht="15.8" customHeight="1" x14ac:dyDescent="0.3">
      <c r="A93" s="7" t="s">
        <v>7</v>
      </c>
      <c r="B93" s="7" t="s">
        <v>8</v>
      </c>
      <c r="C93" s="7" t="s">
        <v>11</v>
      </c>
      <c r="D93" s="8" t="s">
        <v>160</v>
      </c>
      <c r="E93" s="24" t="s">
        <v>161</v>
      </c>
      <c r="F93" s="9"/>
      <c r="G93" s="37">
        <f t="shared" si="2"/>
        <v>4.0452669913978868E-2</v>
      </c>
      <c r="H93" s="44">
        <v>1850000</v>
      </c>
      <c r="I93" s="15"/>
      <c r="J93" s="102"/>
      <c r="K93" s="102"/>
      <c r="L93" s="105"/>
      <c r="M93" s="17"/>
      <c r="N93" s="17"/>
      <c r="O93" s="17"/>
      <c r="P93" s="17"/>
      <c r="Q93" s="17"/>
      <c r="R93" s="17"/>
      <c r="S93" s="17"/>
    </row>
    <row r="94" spans="1:19" s="4" customFormat="1" x14ac:dyDescent="0.3">
      <c r="A94" s="10" t="s">
        <v>7</v>
      </c>
      <c r="B94" s="10" t="s">
        <v>8</v>
      </c>
      <c r="C94" s="10" t="s">
        <v>11</v>
      </c>
      <c r="D94" s="11" t="s">
        <v>162</v>
      </c>
      <c r="E94" s="16" t="s">
        <v>164</v>
      </c>
      <c r="F94" s="13"/>
      <c r="G94" s="39">
        <f t="shared" si="2"/>
        <v>4.0452669913978868E-2</v>
      </c>
      <c r="H94" s="45">
        <v>1850000</v>
      </c>
      <c r="I94" s="15"/>
      <c r="J94" s="102"/>
      <c r="K94" s="102"/>
      <c r="L94" s="102"/>
      <c r="M94" s="17"/>
      <c r="N94" s="17"/>
      <c r="O94" s="17"/>
      <c r="P94" s="17"/>
      <c r="Q94" s="17"/>
      <c r="R94" s="17"/>
      <c r="S94" s="17"/>
    </row>
    <row r="95" spans="1:19" s="18" customFormat="1" ht="15.8" customHeight="1" x14ac:dyDescent="0.3">
      <c r="A95" s="21" t="s">
        <v>7</v>
      </c>
      <c r="B95" s="21" t="s">
        <v>8</v>
      </c>
      <c r="C95" s="21" t="s">
        <v>11</v>
      </c>
      <c r="D95" s="22" t="s">
        <v>187</v>
      </c>
      <c r="E95" s="20" t="s">
        <v>144</v>
      </c>
      <c r="F95" s="23"/>
      <c r="G95" s="36">
        <f t="shared" si="2"/>
        <v>2.9338622200957012</v>
      </c>
      <c r="H95" s="43">
        <v>134172728.74000001</v>
      </c>
      <c r="I95" s="15"/>
      <c r="J95" s="102"/>
      <c r="K95" s="102"/>
      <c r="L95" s="105"/>
      <c r="M95" s="17"/>
      <c r="N95" s="17"/>
      <c r="O95" s="17"/>
      <c r="P95" s="17"/>
      <c r="Q95" s="17"/>
      <c r="R95" s="17"/>
      <c r="S95" s="17"/>
    </row>
    <row r="96" spans="1:19" s="18" customFormat="1" x14ac:dyDescent="0.3">
      <c r="A96" s="7" t="s">
        <v>7</v>
      </c>
      <c r="B96" s="7" t="s">
        <v>8</v>
      </c>
      <c r="C96" s="7" t="s">
        <v>11</v>
      </c>
      <c r="D96" s="8" t="s">
        <v>188</v>
      </c>
      <c r="E96" s="24" t="s">
        <v>189</v>
      </c>
      <c r="F96" s="9"/>
      <c r="G96" s="37">
        <f t="shared" si="2"/>
        <v>2.9338622200957012</v>
      </c>
      <c r="H96" s="44">
        <v>134172728.74000001</v>
      </c>
      <c r="I96" s="94"/>
      <c r="J96" s="102"/>
      <c r="K96" s="102"/>
      <c r="L96" s="115"/>
      <c r="M96" s="17"/>
      <c r="N96" s="17"/>
      <c r="O96" s="17"/>
      <c r="P96" s="17"/>
      <c r="Q96" s="17"/>
      <c r="R96" s="17"/>
      <c r="S96" s="17"/>
    </row>
    <row r="97" spans="1:19" s="18" customFormat="1" ht="32.299999999999997" customHeight="1" x14ac:dyDescent="0.3">
      <c r="A97" s="10" t="s">
        <v>7</v>
      </c>
      <c r="B97" s="10" t="s">
        <v>8</v>
      </c>
      <c r="C97" s="10" t="s">
        <v>11</v>
      </c>
      <c r="D97" s="11" t="s">
        <v>191</v>
      </c>
      <c r="E97" s="16" t="s">
        <v>192</v>
      </c>
      <c r="F97" s="9"/>
      <c r="G97" s="39">
        <f t="shared" si="2"/>
        <v>2.9338622200957012</v>
      </c>
      <c r="H97" s="45">
        <v>134172728.74000001</v>
      </c>
      <c r="I97" s="15"/>
      <c r="J97" s="102"/>
      <c r="K97" s="102"/>
      <c r="L97" s="105"/>
      <c r="M97" s="17"/>
      <c r="N97" s="17"/>
      <c r="O97" s="17"/>
      <c r="P97" s="17"/>
      <c r="Q97" s="17"/>
      <c r="R97" s="17"/>
      <c r="S97" s="17"/>
    </row>
    <row r="98" spans="1:19" s="18" customFormat="1" ht="15.8" customHeight="1" x14ac:dyDescent="0.3">
      <c r="A98" s="21" t="s">
        <v>7</v>
      </c>
      <c r="B98" s="21" t="s">
        <v>8</v>
      </c>
      <c r="C98" s="21" t="s">
        <v>11</v>
      </c>
      <c r="D98" s="22" t="s">
        <v>194</v>
      </c>
      <c r="E98" s="20" t="s">
        <v>142</v>
      </c>
      <c r="F98" s="23"/>
      <c r="G98" s="36">
        <f t="shared" si="2"/>
        <v>0</v>
      </c>
      <c r="H98" s="43">
        <v>0</v>
      </c>
      <c r="I98" s="15"/>
      <c r="J98" s="102"/>
      <c r="K98" s="102"/>
      <c r="L98" s="102"/>
      <c r="M98" s="17"/>
      <c r="N98" s="17"/>
      <c r="O98" s="17"/>
      <c r="P98" s="17"/>
      <c r="Q98" s="17"/>
      <c r="R98" s="17"/>
      <c r="S98" s="17"/>
    </row>
    <row r="99" spans="1:19" s="18" customFormat="1" x14ac:dyDescent="0.3">
      <c r="A99" s="7" t="s">
        <v>7</v>
      </c>
      <c r="B99" s="7" t="s">
        <v>8</v>
      </c>
      <c r="C99" s="7" t="s">
        <v>11</v>
      </c>
      <c r="D99" s="8" t="s">
        <v>195</v>
      </c>
      <c r="E99" s="24" t="s">
        <v>198</v>
      </c>
      <c r="F99" s="9"/>
      <c r="G99" s="37">
        <f t="shared" si="2"/>
        <v>0</v>
      </c>
      <c r="H99" s="44">
        <v>0</v>
      </c>
      <c r="I99" s="15"/>
      <c r="J99" s="102"/>
      <c r="K99" s="102"/>
      <c r="L99" s="102"/>
      <c r="M99" s="17"/>
      <c r="N99" s="17"/>
      <c r="O99" s="17"/>
      <c r="P99" s="17"/>
      <c r="Q99" s="17"/>
      <c r="R99" s="17"/>
      <c r="S99" s="17"/>
    </row>
    <row r="100" spans="1:19" s="18" customFormat="1" ht="29.25" customHeight="1" x14ac:dyDescent="0.3">
      <c r="A100" s="10" t="s">
        <v>7</v>
      </c>
      <c r="B100" s="10" t="s">
        <v>8</v>
      </c>
      <c r="C100" s="10" t="s">
        <v>11</v>
      </c>
      <c r="D100" s="11" t="s">
        <v>196</v>
      </c>
      <c r="E100" s="12" t="s">
        <v>197</v>
      </c>
      <c r="F100" s="9"/>
      <c r="G100" s="39">
        <f t="shared" si="2"/>
        <v>0</v>
      </c>
      <c r="H100" s="45">
        <v>0</v>
      </c>
      <c r="I100" s="15"/>
      <c r="J100" s="102"/>
      <c r="K100" s="102"/>
      <c r="L100" s="102"/>
      <c r="M100" s="17"/>
      <c r="N100" s="17"/>
      <c r="O100" s="17"/>
      <c r="P100" s="17"/>
      <c r="Q100" s="17"/>
      <c r="R100" s="17"/>
      <c r="S100" s="17"/>
    </row>
    <row r="101" spans="1:19" s="4" customFormat="1" ht="15.8" customHeight="1" x14ac:dyDescent="0.3">
      <c r="A101" s="62" t="s">
        <v>7</v>
      </c>
      <c r="B101" s="62" t="s">
        <v>8</v>
      </c>
      <c r="C101" s="62" t="s">
        <v>8</v>
      </c>
      <c r="D101" s="64"/>
      <c r="E101" s="65" t="s">
        <v>241</v>
      </c>
      <c r="F101" s="66"/>
      <c r="G101" s="67">
        <f t="shared" si="2"/>
        <v>10.950574281909557</v>
      </c>
      <c r="H101" s="68">
        <v>500796670.88999999</v>
      </c>
      <c r="I101" s="15"/>
      <c r="J101" s="102"/>
      <c r="K101" s="102"/>
      <c r="L101" s="102"/>
      <c r="M101" s="17"/>
      <c r="N101" s="17"/>
      <c r="O101" s="17"/>
      <c r="P101" s="17"/>
      <c r="Q101" s="17"/>
      <c r="R101" s="17"/>
      <c r="S101" s="17"/>
    </row>
    <row r="102" spans="1:19" s="18" customFormat="1" ht="15.8" customHeight="1" x14ac:dyDescent="0.3">
      <c r="A102" s="21" t="s">
        <v>7</v>
      </c>
      <c r="B102" s="21" t="s">
        <v>8</v>
      </c>
      <c r="C102" s="21" t="s">
        <v>8</v>
      </c>
      <c r="D102" s="22">
        <v>1</v>
      </c>
      <c r="E102" s="20" t="s">
        <v>47</v>
      </c>
      <c r="F102" s="23"/>
      <c r="G102" s="36">
        <f t="shared" si="2"/>
        <v>6.8904104089522287</v>
      </c>
      <c r="H102" s="43">
        <v>315115399.88999999</v>
      </c>
      <c r="I102" s="15"/>
      <c r="J102" s="102"/>
      <c r="K102" s="102"/>
      <c r="L102" s="102"/>
      <c r="M102" s="17"/>
      <c r="N102" s="17"/>
      <c r="O102" s="17"/>
      <c r="P102" s="17"/>
      <c r="Q102" s="17"/>
      <c r="R102" s="17"/>
      <c r="S102" s="17"/>
    </row>
    <row r="103" spans="1:19" s="18" customFormat="1" x14ac:dyDescent="0.3">
      <c r="A103" s="7" t="s">
        <v>7</v>
      </c>
      <c r="B103" s="7" t="s">
        <v>8</v>
      </c>
      <c r="C103" s="7" t="s">
        <v>8</v>
      </c>
      <c r="D103" s="8" t="s">
        <v>199</v>
      </c>
      <c r="E103" s="24" t="s">
        <v>200</v>
      </c>
      <c r="F103" s="9"/>
      <c r="G103" s="37">
        <f t="shared" si="2"/>
        <v>5.2788635048115564</v>
      </c>
      <c r="H103" s="44">
        <v>241415399.88999999</v>
      </c>
      <c r="I103" s="15"/>
      <c r="J103" s="102"/>
      <c r="K103" s="102"/>
      <c r="L103" s="102"/>
      <c r="M103" s="17"/>
      <c r="N103" s="17"/>
      <c r="O103" s="17"/>
      <c r="P103" s="17"/>
      <c r="Q103" s="17"/>
      <c r="R103" s="17"/>
      <c r="S103" s="17"/>
    </row>
    <row r="104" spans="1:19" s="18" customFormat="1" x14ac:dyDescent="0.3">
      <c r="A104" s="10" t="s">
        <v>7</v>
      </c>
      <c r="B104" s="10" t="s">
        <v>8</v>
      </c>
      <c r="C104" s="10" t="s">
        <v>8</v>
      </c>
      <c r="D104" s="11" t="s">
        <v>201</v>
      </c>
      <c r="E104" s="16" t="s">
        <v>202</v>
      </c>
      <c r="F104" s="13"/>
      <c r="G104" s="39">
        <f t="shared" si="2"/>
        <v>5.2788635048115564</v>
      </c>
      <c r="H104" s="45">
        <v>241415399.88999999</v>
      </c>
      <c r="I104" s="15"/>
      <c r="J104" s="102"/>
      <c r="K104" s="102"/>
      <c r="L104" s="102"/>
      <c r="M104" s="17"/>
      <c r="N104" s="17"/>
      <c r="O104" s="17"/>
      <c r="P104" s="17"/>
      <c r="Q104" s="17"/>
      <c r="R104" s="17"/>
      <c r="S104" s="17"/>
    </row>
    <row r="105" spans="1:19" s="4" customFormat="1" ht="26.35" customHeight="1" x14ac:dyDescent="0.3">
      <c r="A105" s="7" t="s">
        <v>7</v>
      </c>
      <c r="B105" s="7" t="s">
        <v>8</v>
      </c>
      <c r="C105" s="7" t="s">
        <v>8</v>
      </c>
      <c r="D105" s="8" t="s">
        <v>73</v>
      </c>
      <c r="E105" s="24" t="s">
        <v>74</v>
      </c>
      <c r="F105" s="9"/>
      <c r="G105" s="37">
        <f t="shared" si="2"/>
        <v>0.56305743258646268</v>
      </c>
      <c r="H105" s="44">
        <v>25750000</v>
      </c>
      <c r="I105" s="15"/>
      <c r="J105" s="102"/>
      <c r="K105" s="102"/>
      <c r="L105" s="116"/>
      <c r="M105" s="17"/>
      <c r="N105" s="17"/>
      <c r="O105" s="17"/>
      <c r="P105" s="17"/>
      <c r="Q105" s="17"/>
      <c r="R105" s="17"/>
      <c r="S105" s="17"/>
    </row>
    <row r="106" spans="1:19" s="18" customFormat="1" x14ac:dyDescent="0.3">
      <c r="A106" s="10" t="s">
        <v>7</v>
      </c>
      <c r="B106" s="10" t="s">
        <v>8</v>
      </c>
      <c r="C106" s="10" t="s">
        <v>8</v>
      </c>
      <c r="D106" s="11" t="s">
        <v>75</v>
      </c>
      <c r="E106" s="12" t="s">
        <v>76</v>
      </c>
      <c r="F106" s="13"/>
      <c r="G106" s="39">
        <f t="shared" si="2"/>
        <v>0.56305743258646268</v>
      </c>
      <c r="H106" s="45">
        <v>25750000</v>
      </c>
      <c r="I106" s="15"/>
      <c r="J106" s="102"/>
      <c r="K106" s="102"/>
      <c r="L106" s="102"/>
      <c r="M106" s="17"/>
      <c r="N106" s="17"/>
      <c r="O106" s="17"/>
      <c r="P106" s="17"/>
      <c r="Q106" s="17"/>
      <c r="R106" s="17"/>
      <c r="S106" s="17"/>
    </row>
    <row r="107" spans="1:19" x14ac:dyDescent="0.3">
      <c r="A107" s="7" t="s">
        <v>7</v>
      </c>
      <c r="B107" s="7" t="s">
        <v>8</v>
      </c>
      <c r="C107" s="7" t="s">
        <v>8</v>
      </c>
      <c r="D107" s="8" t="s">
        <v>81</v>
      </c>
      <c r="E107" s="24" t="s">
        <v>82</v>
      </c>
      <c r="F107" s="9"/>
      <c r="G107" s="37">
        <f t="shared" si="2"/>
        <v>0.99491701680326416</v>
      </c>
      <c r="H107" s="44">
        <v>45500000</v>
      </c>
      <c r="J107" s="102"/>
      <c r="K107" s="102"/>
      <c r="L107" s="102"/>
      <c r="M107" s="1"/>
      <c r="N107" s="1"/>
      <c r="O107" s="1"/>
      <c r="P107" s="1"/>
      <c r="Q107" s="1"/>
      <c r="R107" s="1"/>
      <c r="S107" s="1"/>
    </row>
    <row r="108" spans="1:19" ht="30.05" customHeight="1" x14ac:dyDescent="0.3">
      <c r="A108" s="10" t="s">
        <v>7</v>
      </c>
      <c r="B108" s="10" t="s">
        <v>8</v>
      </c>
      <c r="C108" s="10" t="s">
        <v>8</v>
      </c>
      <c r="D108" s="11" t="s">
        <v>83</v>
      </c>
      <c r="E108" s="61" t="s">
        <v>84</v>
      </c>
      <c r="F108" s="13"/>
      <c r="G108" s="39">
        <f t="shared" si="2"/>
        <v>0.60132347169428058</v>
      </c>
      <c r="H108" s="45">
        <v>27500000</v>
      </c>
      <c r="J108" s="102"/>
      <c r="K108" s="117"/>
      <c r="L108" s="102"/>
      <c r="M108" s="1"/>
      <c r="N108" s="1"/>
      <c r="O108" s="1"/>
      <c r="P108" s="1"/>
      <c r="Q108" s="1"/>
      <c r="R108" s="1"/>
      <c r="S108" s="1"/>
    </row>
    <row r="109" spans="1:19" ht="28.25" x14ac:dyDescent="0.3">
      <c r="A109" s="10" t="s">
        <v>7</v>
      </c>
      <c r="B109" s="10" t="s">
        <v>8</v>
      </c>
      <c r="C109" s="10" t="s">
        <v>8</v>
      </c>
      <c r="D109" s="11" t="s">
        <v>85</v>
      </c>
      <c r="E109" s="16" t="s">
        <v>86</v>
      </c>
      <c r="F109" s="13"/>
      <c r="G109" s="39">
        <f t="shared" si="2"/>
        <v>0.39359354510898364</v>
      </c>
      <c r="H109" s="45">
        <v>18000000</v>
      </c>
      <c r="J109" s="102"/>
      <c r="K109" s="102"/>
      <c r="L109" s="102"/>
      <c r="M109" s="1"/>
      <c r="N109" s="1"/>
      <c r="O109" s="1"/>
      <c r="P109" s="1"/>
      <c r="Q109" s="1"/>
      <c r="R109" s="1"/>
      <c r="S109" s="1"/>
    </row>
    <row r="110" spans="1:19" ht="15.8" customHeight="1" x14ac:dyDescent="0.3">
      <c r="A110" s="7" t="s">
        <v>7</v>
      </c>
      <c r="B110" s="7" t="s">
        <v>8</v>
      </c>
      <c r="C110" s="7" t="s">
        <v>8</v>
      </c>
      <c r="D110" s="8" t="s">
        <v>159</v>
      </c>
      <c r="E110" s="24" t="s">
        <v>163</v>
      </c>
      <c r="F110" s="9"/>
      <c r="G110" s="37">
        <f t="shared" si="2"/>
        <v>2.077299265852969E-2</v>
      </c>
      <c r="H110" s="44">
        <v>950000</v>
      </c>
      <c r="J110" s="102"/>
      <c r="K110" s="117"/>
      <c r="L110" s="102"/>
    </row>
    <row r="111" spans="1:19" s="18" customFormat="1" x14ac:dyDescent="0.3">
      <c r="A111" s="10" t="s">
        <v>7</v>
      </c>
      <c r="B111" s="10" t="s">
        <v>8</v>
      </c>
      <c r="C111" s="10" t="s">
        <v>8</v>
      </c>
      <c r="D111" s="11" t="s">
        <v>89</v>
      </c>
      <c r="E111" s="16" t="s">
        <v>90</v>
      </c>
      <c r="F111" s="13"/>
      <c r="G111" s="39">
        <f t="shared" si="2"/>
        <v>2.077299265852969E-2</v>
      </c>
      <c r="H111" s="45">
        <v>950000</v>
      </c>
      <c r="I111" s="15"/>
      <c r="J111" s="102"/>
      <c r="K111" s="102"/>
      <c r="L111" s="102"/>
      <c r="M111" s="17"/>
      <c r="N111" s="17"/>
      <c r="O111" s="17"/>
      <c r="P111" s="17"/>
      <c r="Q111" s="17"/>
      <c r="R111" s="17"/>
      <c r="S111" s="17"/>
    </row>
    <row r="112" spans="1:19" s="18" customFormat="1" ht="15.8" customHeight="1" x14ac:dyDescent="0.3">
      <c r="A112" s="7" t="s">
        <v>7</v>
      </c>
      <c r="B112" s="7" t="s">
        <v>8</v>
      </c>
      <c r="C112" s="7" t="s">
        <v>8</v>
      </c>
      <c r="D112" s="8" t="s">
        <v>91</v>
      </c>
      <c r="E112" s="24" t="s">
        <v>92</v>
      </c>
      <c r="F112" s="9"/>
      <c r="G112" s="37">
        <f t="shared" si="2"/>
        <v>3.2799462092415299E-2</v>
      </c>
      <c r="H112" s="44">
        <v>1500000</v>
      </c>
      <c r="I112" s="15"/>
      <c r="J112" s="102"/>
      <c r="K112" s="105"/>
      <c r="L112" s="102"/>
      <c r="M112" s="17"/>
      <c r="N112" s="17"/>
      <c r="O112" s="17"/>
      <c r="P112" s="17"/>
      <c r="Q112" s="17"/>
      <c r="R112" s="17"/>
      <c r="S112" s="17"/>
    </row>
    <row r="113" spans="1:19" s="18" customFormat="1" ht="14.95" customHeight="1" x14ac:dyDescent="0.3">
      <c r="A113" s="10" t="s">
        <v>7</v>
      </c>
      <c r="B113" s="10" t="s">
        <v>8</v>
      </c>
      <c r="C113" s="10" t="s">
        <v>8</v>
      </c>
      <c r="D113" s="11" t="s">
        <v>93</v>
      </c>
      <c r="E113" s="16" t="s">
        <v>94</v>
      </c>
      <c r="F113" s="13"/>
      <c r="G113" s="39">
        <f t="shared" si="2"/>
        <v>3.2799462092415299E-2</v>
      </c>
      <c r="H113" s="45">
        <v>1500000</v>
      </c>
      <c r="I113" s="15"/>
      <c r="J113" s="102"/>
      <c r="K113" s="102"/>
      <c r="L113" s="102"/>
      <c r="M113" s="17"/>
      <c r="N113" s="17"/>
      <c r="O113" s="17"/>
      <c r="P113" s="17"/>
      <c r="Q113" s="17"/>
      <c r="R113" s="17"/>
      <c r="S113" s="17"/>
    </row>
    <row r="114" spans="1:19" s="18" customFormat="1" ht="15.8" customHeight="1" x14ac:dyDescent="0.3">
      <c r="A114" s="21" t="s">
        <v>7</v>
      </c>
      <c r="B114" s="21" t="s">
        <v>8</v>
      </c>
      <c r="C114" s="21" t="s">
        <v>8</v>
      </c>
      <c r="D114" s="22">
        <v>2</v>
      </c>
      <c r="E114" s="20" t="s">
        <v>95</v>
      </c>
      <c r="F114" s="23"/>
      <c r="G114" s="36">
        <f t="shared" si="2"/>
        <v>3.513506171417073</v>
      </c>
      <c r="H114" s="43">
        <v>160681271</v>
      </c>
      <c r="I114" s="15"/>
      <c r="J114" s="102"/>
      <c r="K114" s="102"/>
      <c r="L114" s="102"/>
      <c r="M114" s="17"/>
      <c r="N114" s="17"/>
      <c r="O114" s="17"/>
      <c r="P114" s="17"/>
      <c r="Q114" s="17"/>
      <c r="R114" s="17"/>
      <c r="S114" s="17"/>
    </row>
    <row r="115" spans="1:19" s="18" customFormat="1" ht="15.8" customHeight="1" x14ac:dyDescent="0.3">
      <c r="A115" s="7" t="s">
        <v>7</v>
      </c>
      <c r="B115" s="7" t="s">
        <v>8</v>
      </c>
      <c r="C115" s="7" t="s">
        <v>8</v>
      </c>
      <c r="D115" s="8" t="s">
        <v>96</v>
      </c>
      <c r="E115" s="24" t="s">
        <v>97</v>
      </c>
      <c r="F115" s="9"/>
      <c r="G115" s="37">
        <f t="shared" si="2"/>
        <v>0.67635270042314977</v>
      </c>
      <c r="H115" s="44">
        <v>30931271</v>
      </c>
      <c r="I115" s="15"/>
      <c r="J115" s="102"/>
      <c r="K115" s="102"/>
      <c r="L115" s="102"/>
      <c r="M115" s="17"/>
      <c r="N115" s="17"/>
      <c r="O115" s="17"/>
      <c r="P115" s="17"/>
      <c r="Q115" s="17"/>
      <c r="R115" s="17"/>
      <c r="S115" s="17"/>
    </row>
    <row r="116" spans="1:19" s="18" customFormat="1" ht="14.95" customHeight="1" x14ac:dyDescent="0.3">
      <c r="A116" s="10" t="s">
        <v>7</v>
      </c>
      <c r="B116" s="10" t="s">
        <v>8</v>
      </c>
      <c r="C116" s="10" t="s">
        <v>8</v>
      </c>
      <c r="D116" s="11" t="s">
        <v>98</v>
      </c>
      <c r="E116" s="16" t="s">
        <v>99</v>
      </c>
      <c r="F116" s="13"/>
      <c r="G116" s="39">
        <f t="shared" si="2"/>
        <v>0.67635270042314977</v>
      </c>
      <c r="H116" s="45">
        <v>30931271</v>
      </c>
      <c r="I116" s="15"/>
      <c r="J116" s="102"/>
      <c r="K116" s="102"/>
      <c r="L116" s="102"/>
      <c r="M116" s="17"/>
      <c r="N116" s="17"/>
      <c r="O116" s="17"/>
      <c r="P116" s="17"/>
      <c r="Q116" s="17"/>
      <c r="R116" s="17"/>
      <c r="S116" s="17"/>
    </row>
    <row r="117" spans="1:19" s="18" customFormat="1" ht="15.8" customHeight="1" x14ac:dyDescent="0.3">
      <c r="A117" s="7" t="s">
        <v>7</v>
      </c>
      <c r="B117" s="7" t="s">
        <v>8</v>
      </c>
      <c r="C117" s="7" t="s">
        <v>8</v>
      </c>
      <c r="D117" s="8" t="s">
        <v>111</v>
      </c>
      <c r="E117" s="24" t="s">
        <v>112</v>
      </c>
      <c r="F117" s="9"/>
      <c r="G117" s="37">
        <f t="shared" si="2"/>
        <v>2.8207537399477158</v>
      </c>
      <c r="H117" s="44">
        <v>129000000</v>
      </c>
      <c r="I117" s="15"/>
      <c r="J117" s="102"/>
      <c r="K117" s="102"/>
      <c r="L117" s="102"/>
      <c r="M117" s="17"/>
      <c r="N117" s="17"/>
      <c r="O117" s="17"/>
      <c r="P117" s="17"/>
      <c r="Q117" s="17"/>
      <c r="R117" s="17"/>
      <c r="S117" s="17"/>
    </row>
    <row r="118" spans="1:19" s="18" customFormat="1" x14ac:dyDescent="0.3">
      <c r="A118" s="10" t="s">
        <v>7</v>
      </c>
      <c r="B118" s="10" t="s">
        <v>8</v>
      </c>
      <c r="C118" s="10" t="s">
        <v>8</v>
      </c>
      <c r="D118" s="11" t="s">
        <v>115</v>
      </c>
      <c r="E118" s="16" t="s">
        <v>116</v>
      </c>
      <c r="F118" s="13"/>
      <c r="G118" s="39">
        <f t="shared" si="2"/>
        <v>2.8207537399477158</v>
      </c>
      <c r="H118" s="45">
        <v>129000000</v>
      </c>
      <c r="I118" s="15"/>
      <c r="J118" s="102"/>
      <c r="K118" s="102"/>
      <c r="L118" s="102"/>
      <c r="M118" s="17"/>
      <c r="N118" s="17"/>
      <c r="O118" s="17"/>
      <c r="P118" s="17"/>
      <c r="Q118" s="17"/>
      <c r="R118" s="17"/>
      <c r="S118" s="17"/>
    </row>
    <row r="119" spans="1:19" s="18" customFormat="1" ht="26.05" x14ac:dyDescent="0.3">
      <c r="A119" s="10"/>
      <c r="B119" s="7" t="s">
        <v>8</v>
      </c>
      <c r="C119" s="7" t="s">
        <v>8</v>
      </c>
      <c r="D119" s="8" t="s">
        <v>117</v>
      </c>
      <c r="E119" s="24" t="s">
        <v>118</v>
      </c>
      <c r="F119" s="9"/>
      <c r="G119" s="37"/>
      <c r="H119" s="44">
        <v>750000</v>
      </c>
      <c r="I119" s="15"/>
      <c r="J119" s="102"/>
      <c r="K119" s="102"/>
      <c r="L119" s="102"/>
      <c r="M119" s="17"/>
      <c r="N119" s="17"/>
      <c r="O119" s="17"/>
      <c r="P119" s="17"/>
      <c r="Q119" s="17"/>
      <c r="R119" s="17"/>
      <c r="S119" s="17"/>
    </row>
    <row r="120" spans="1:19" s="18" customFormat="1" x14ac:dyDescent="0.3">
      <c r="A120" s="10"/>
      <c r="B120" s="10" t="s">
        <v>8</v>
      </c>
      <c r="C120" s="10" t="s">
        <v>8</v>
      </c>
      <c r="D120" s="11" t="s">
        <v>125</v>
      </c>
      <c r="E120" s="16" t="s">
        <v>126</v>
      </c>
      <c r="F120" s="13"/>
      <c r="G120" s="39"/>
      <c r="H120" s="45">
        <v>750000</v>
      </c>
      <c r="I120" s="15"/>
      <c r="J120" s="102"/>
      <c r="K120" s="102"/>
      <c r="L120" s="102"/>
      <c r="M120" s="17"/>
      <c r="N120" s="17"/>
      <c r="O120" s="17"/>
      <c r="P120" s="17"/>
      <c r="Q120" s="17"/>
      <c r="R120" s="17"/>
      <c r="S120" s="17"/>
    </row>
    <row r="121" spans="1:19" ht="15.8" customHeight="1" x14ac:dyDescent="0.3">
      <c r="A121" s="21" t="s">
        <v>7</v>
      </c>
      <c r="B121" s="21" t="s">
        <v>8</v>
      </c>
      <c r="C121" s="21" t="s">
        <v>8</v>
      </c>
      <c r="D121" s="22">
        <v>5</v>
      </c>
      <c r="E121" s="20" t="s">
        <v>131</v>
      </c>
      <c r="F121" s="23"/>
      <c r="G121" s="36">
        <f t="shared" ref="G121:G155" si="3">+H121/$H$6*100</f>
        <v>0.54665770154025506</v>
      </c>
      <c r="H121" s="43">
        <v>25000000</v>
      </c>
      <c r="J121" s="102"/>
      <c r="K121" s="102"/>
      <c r="L121" s="102"/>
    </row>
    <row r="122" spans="1:19" ht="15.8" customHeight="1" x14ac:dyDescent="0.3">
      <c r="A122" s="7" t="s">
        <v>7</v>
      </c>
      <c r="B122" s="7" t="s">
        <v>8</v>
      </c>
      <c r="C122" s="7" t="s">
        <v>8</v>
      </c>
      <c r="D122" s="8" t="s">
        <v>132</v>
      </c>
      <c r="E122" s="24" t="s">
        <v>133</v>
      </c>
      <c r="F122" s="9"/>
      <c r="G122" s="37">
        <f t="shared" si="3"/>
        <v>0.54665770154025506</v>
      </c>
      <c r="H122" s="44">
        <v>25000000</v>
      </c>
      <c r="J122" s="102"/>
      <c r="K122" s="102"/>
      <c r="L122" s="102"/>
    </row>
    <row r="123" spans="1:19" ht="14.95" customHeight="1" x14ac:dyDescent="0.3">
      <c r="A123" s="10" t="s">
        <v>7</v>
      </c>
      <c r="B123" s="10" t="s">
        <v>8</v>
      </c>
      <c r="C123" s="10" t="s">
        <v>8</v>
      </c>
      <c r="D123" s="11" t="s">
        <v>176</v>
      </c>
      <c r="E123" s="16" t="s">
        <v>177</v>
      </c>
      <c r="F123" s="13"/>
      <c r="G123" s="39">
        <f t="shared" si="3"/>
        <v>0.54665770154025506</v>
      </c>
      <c r="H123" s="45">
        <v>25000000</v>
      </c>
      <c r="J123" s="102"/>
      <c r="K123" s="102"/>
      <c r="L123" s="102"/>
    </row>
    <row r="124" spans="1:19" s="18" customFormat="1" ht="15.8" customHeight="1" x14ac:dyDescent="0.3">
      <c r="A124" s="62" t="s">
        <v>7</v>
      </c>
      <c r="B124" s="62" t="s">
        <v>8</v>
      </c>
      <c r="C124" s="63">
        <v>3</v>
      </c>
      <c r="D124" s="64"/>
      <c r="E124" s="65" t="s">
        <v>147</v>
      </c>
      <c r="F124" s="66"/>
      <c r="G124" s="67">
        <f t="shared" si="3"/>
        <v>0.84167723521489279</v>
      </c>
      <c r="H124" s="68">
        <v>38491968.230000004</v>
      </c>
      <c r="I124" s="15"/>
      <c r="J124" s="102"/>
      <c r="K124" s="118"/>
      <c r="L124" s="102"/>
      <c r="M124" s="17"/>
      <c r="N124" s="17"/>
      <c r="O124" s="17"/>
      <c r="P124" s="17"/>
      <c r="Q124" s="17"/>
      <c r="R124" s="17"/>
      <c r="S124" s="17"/>
    </row>
    <row r="125" spans="1:19" s="18" customFormat="1" ht="15.8" customHeight="1" x14ac:dyDescent="0.3">
      <c r="A125" s="21" t="s">
        <v>7</v>
      </c>
      <c r="B125" s="21" t="s">
        <v>8</v>
      </c>
      <c r="C125" s="55">
        <f>C124</f>
        <v>3</v>
      </c>
      <c r="D125" s="22" t="s">
        <v>186</v>
      </c>
      <c r="E125" s="20" t="s">
        <v>47</v>
      </c>
      <c r="F125" s="36"/>
      <c r="G125" s="43">
        <f t="shared" si="3"/>
        <v>7.1065501200233153E-2</v>
      </c>
      <c r="H125" s="43">
        <v>3250000</v>
      </c>
      <c r="I125" s="15"/>
      <c r="J125" s="102"/>
      <c r="K125" s="118"/>
      <c r="L125" s="102"/>
      <c r="M125" s="17"/>
      <c r="N125" s="17"/>
      <c r="O125" s="17"/>
      <c r="P125" s="17"/>
      <c r="Q125" s="17"/>
      <c r="R125" s="17"/>
      <c r="S125" s="17"/>
    </row>
    <row r="126" spans="1:19" s="18" customFormat="1" ht="15.8" customHeight="1" x14ac:dyDescent="0.3">
      <c r="A126" s="10" t="s">
        <v>7</v>
      </c>
      <c r="B126" s="10" t="s">
        <v>8</v>
      </c>
      <c r="C126" s="56">
        <v>3</v>
      </c>
      <c r="D126" s="8" t="s">
        <v>199</v>
      </c>
      <c r="E126" s="24" t="s">
        <v>200</v>
      </c>
      <c r="F126" s="9"/>
      <c r="G126" s="37">
        <f t="shared" si="3"/>
        <v>7.1065501200233153E-2</v>
      </c>
      <c r="H126" s="44">
        <v>3250000</v>
      </c>
      <c r="I126" s="15"/>
      <c r="J126" s="102"/>
      <c r="K126" s="118"/>
      <c r="L126" s="102"/>
      <c r="M126" s="17"/>
      <c r="N126" s="17"/>
      <c r="O126" s="17"/>
      <c r="P126" s="17"/>
      <c r="Q126" s="17"/>
      <c r="R126" s="17"/>
      <c r="S126" s="17"/>
    </row>
    <row r="127" spans="1:19" s="18" customFormat="1" ht="15.8" customHeight="1" x14ac:dyDescent="0.3">
      <c r="A127" s="7" t="s">
        <v>7</v>
      </c>
      <c r="B127" s="7" t="s">
        <v>8</v>
      </c>
      <c r="C127" s="57">
        <v>3</v>
      </c>
      <c r="D127" s="11" t="s">
        <v>201</v>
      </c>
      <c r="E127" s="16" t="s">
        <v>202</v>
      </c>
      <c r="F127" s="13"/>
      <c r="G127" s="39">
        <f t="shared" si="3"/>
        <v>7.1065501200233153E-2</v>
      </c>
      <c r="H127" s="45">
        <v>3250000</v>
      </c>
      <c r="I127" s="15"/>
      <c r="J127" s="102"/>
      <c r="K127" s="118"/>
      <c r="L127" s="102"/>
      <c r="M127" s="17"/>
      <c r="N127" s="17"/>
      <c r="O127" s="17"/>
      <c r="P127" s="17"/>
      <c r="Q127" s="17"/>
      <c r="R127" s="17"/>
      <c r="S127" s="17"/>
    </row>
    <row r="128" spans="1:19" s="18" customFormat="1" ht="15.8" customHeight="1" x14ac:dyDescent="0.3">
      <c r="A128" s="21" t="s">
        <v>7</v>
      </c>
      <c r="B128" s="21" t="s">
        <v>8</v>
      </c>
      <c r="C128" s="55">
        <v>3</v>
      </c>
      <c r="D128" s="22">
        <v>2</v>
      </c>
      <c r="E128" s="20" t="s">
        <v>95</v>
      </c>
      <c r="F128" s="23"/>
      <c r="G128" s="36">
        <f t="shared" si="3"/>
        <v>0.66128019370660862</v>
      </c>
      <c r="H128" s="43">
        <v>30241968.23</v>
      </c>
      <c r="I128" s="15"/>
      <c r="J128" s="102"/>
      <c r="K128" s="102"/>
      <c r="L128" s="102"/>
      <c r="M128" s="17"/>
      <c r="N128" s="17"/>
      <c r="O128" s="17"/>
      <c r="P128" s="17"/>
      <c r="Q128" s="17"/>
      <c r="R128" s="17"/>
      <c r="S128" s="17"/>
    </row>
    <row r="129" spans="1:19" s="18" customFormat="1" ht="15.8" customHeight="1" x14ac:dyDescent="0.3">
      <c r="A129" s="7" t="s">
        <v>7</v>
      </c>
      <c r="B129" s="7" t="s">
        <v>8</v>
      </c>
      <c r="C129" s="56">
        <v>3</v>
      </c>
      <c r="D129" s="8" t="s">
        <v>96</v>
      </c>
      <c r="E129" s="24" t="s">
        <v>97</v>
      </c>
      <c r="F129" s="9"/>
      <c r="G129" s="37">
        <f t="shared" si="3"/>
        <v>0.18240804715734518</v>
      </c>
      <c r="H129" s="44">
        <v>8341968.2300000004</v>
      </c>
      <c r="I129" s="15"/>
      <c r="J129" s="102"/>
      <c r="K129" s="102"/>
      <c r="L129" s="102"/>
      <c r="M129" s="17"/>
      <c r="N129" s="17"/>
      <c r="O129" s="17"/>
      <c r="P129" s="17"/>
      <c r="Q129" s="17"/>
      <c r="R129" s="17"/>
      <c r="S129" s="17"/>
    </row>
    <row r="130" spans="1:19" s="18" customFormat="1" ht="14.95" customHeight="1" x14ac:dyDescent="0.3">
      <c r="A130" s="10" t="s">
        <v>7</v>
      </c>
      <c r="B130" s="10" t="s">
        <v>8</v>
      </c>
      <c r="C130" s="57">
        <v>3</v>
      </c>
      <c r="D130" s="11" t="s">
        <v>98</v>
      </c>
      <c r="E130" s="16" t="s">
        <v>99</v>
      </c>
      <c r="F130" s="13"/>
      <c r="G130" s="39">
        <f t="shared" si="3"/>
        <v>0.18240804715734518</v>
      </c>
      <c r="H130" s="45">
        <v>8341968.2300000004</v>
      </c>
      <c r="I130" s="15"/>
      <c r="J130" s="102"/>
      <c r="K130" s="102"/>
      <c r="L130" s="102"/>
      <c r="M130" s="17"/>
      <c r="N130" s="17"/>
      <c r="O130" s="17"/>
      <c r="P130" s="17"/>
      <c r="Q130" s="17"/>
      <c r="R130" s="17"/>
      <c r="S130" s="17"/>
    </row>
    <row r="131" spans="1:19" ht="26.35" customHeight="1" x14ac:dyDescent="0.3">
      <c r="A131" s="7" t="s">
        <v>7</v>
      </c>
      <c r="B131" s="7" t="s">
        <v>8</v>
      </c>
      <c r="C131" s="56">
        <f>C130</f>
        <v>3</v>
      </c>
      <c r="D131" s="8" t="s">
        <v>104</v>
      </c>
      <c r="E131" s="24" t="s">
        <v>105</v>
      </c>
      <c r="F131" s="13"/>
      <c r="G131" s="37">
        <f t="shared" si="3"/>
        <v>0.47887214654926341</v>
      </c>
      <c r="H131" s="44">
        <v>21900000</v>
      </c>
      <c r="J131" s="102"/>
      <c r="K131" s="102"/>
      <c r="L131" s="102"/>
    </row>
    <row r="132" spans="1:19" s="18" customFormat="1" x14ac:dyDescent="0.3">
      <c r="A132" s="10" t="s">
        <v>7</v>
      </c>
      <c r="B132" s="10" t="s">
        <v>8</v>
      </c>
      <c r="C132" s="10" t="s">
        <v>11</v>
      </c>
      <c r="D132" s="11" t="s">
        <v>106</v>
      </c>
      <c r="E132" s="16" t="s">
        <v>156</v>
      </c>
      <c r="F132" s="13"/>
      <c r="G132" s="39">
        <f t="shared" si="3"/>
        <v>0.30394168205638178</v>
      </c>
      <c r="H132" s="45">
        <v>13900000</v>
      </c>
      <c r="I132" s="15"/>
      <c r="J132" s="102"/>
      <c r="K132" s="104"/>
      <c r="L132" s="102"/>
      <c r="M132" s="17"/>
      <c r="N132" s="17"/>
      <c r="O132" s="17"/>
      <c r="P132" s="17"/>
      <c r="Q132" s="17"/>
      <c r="R132" s="17"/>
      <c r="S132" s="17"/>
    </row>
    <row r="133" spans="1:19" ht="14.95" customHeight="1" x14ac:dyDescent="0.3">
      <c r="A133" s="10" t="s">
        <v>7</v>
      </c>
      <c r="B133" s="10" t="s">
        <v>8</v>
      </c>
      <c r="C133" s="57">
        <f>C131</f>
        <v>3</v>
      </c>
      <c r="D133" s="11" t="s">
        <v>174</v>
      </c>
      <c r="E133" s="16" t="s">
        <v>158</v>
      </c>
      <c r="F133" s="13"/>
      <c r="G133" s="39">
        <f t="shared" si="3"/>
        <v>0.1749304644928816</v>
      </c>
      <c r="H133" s="45">
        <v>8000000</v>
      </c>
      <c r="J133" s="102"/>
      <c r="K133" s="102"/>
      <c r="L133" s="102"/>
    </row>
    <row r="134" spans="1:19" ht="15.8" customHeight="1" x14ac:dyDescent="0.3">
      <c r="A134" s="21" t="s">
        <v>7</v>
      </c>
      <c r="B134" s="21" t="s">
        <v>8</v>
      </c>
      <c r="C134" s="78">
        <f>C133</f>
        <v>3</v>
      </c>
      <c r="D134" s="22" t="s">
        <v>221</v>
      </c>
      <c r="E134" s="20" t="s">
        <v>131</v>
      </c>
      <c r="F134" s="23"/>
      <c r="G134" s="36">
        <f t="shared" ref="G134:G136" si="4">+H134/$H$6*100</f>
        <v>0.10933154030805101</v>
      </c>
      <c r="H134" s="43">
        <v>5000000</v>
      </c>
      <c r="J134" s="102"/>
      <c r="K134" s="102"/>
      <c r="L134" s="102"/>
    </row>
    <row r="135" spans="1:19" ht="15.8" customHeight="1" x14ac:dyDescent="0.3">
      <c r="A135" s="7" t="s">
        <v>7</v>
      </c>
      <c r="B135" s="7" t="s">
        <v>8</v>
      </c>
      <c r="C135" s="50">
        <f>C134</f>
        <v>3</v>
      </c>
      <c r="D135" s="8" t="s">
        <v>222</v>
      </c>
      <c r="E135" s="24" t="s">
        <v>223</v>
      </c>
      <c r="F135" s="9"/>
      <c r="G135" s="37">
        <f t="shared" si="4"/>
        <v>0.10933154030805101</v>
      </c>
      <c r="H135" s="44">
        <v>5000000</v>
      </c>
      <c r="J135" s="102"/>
      <c r="K135" s="102"/>
      <c r="L135" s="102"/>
    </row>
    <row r="136" spans="1:19" ht="14.95" customHeight="1" x14ac:dyDescent="0.3">
      <c r="A136" s="10" t="s">
        <v>7</v>
      </c>
      <c r="B136" s="10" t="s">
        <v>8</v>
      </c>
      <c r="C136" s="79">
        <f>C135</f>
        <v>3</v>
      </c>
      <c r="D136" s="11" t="s">
        <v>224</v>
      </c>
      <c r="E136" s="16" t="s">
        <v>225</v>
      </c>
      <c r="F136" s="13"/>
      <c r="G136" s="39">
        <f t="shared" si="4"/>
        <v>0.10933154030805101</v>
      </c>
      <c r="H136" s="45">
        <v>5000000</v>
      </c>
      <c r="J136" s="102"/>
      <c r="K136" s="105"/>
      <c r="L136" s="102"/>
    </row>
    <row r="137" spans="1:19" ht="39.75" customHeight="1" x14ac:dyDescent="0.3">
      <c r="A137" s="7" t="s">
        <v>7</v>
      </c>
      <c r="B137" s="7" t="s">
        <v>8</v>
      </c>
      <c r="C137" s="71">
        <f>C124+1</f>
        <v>4</v>
      </c>
      <c r="D137" s="72"/>
      <c r="E137" s="73" t="s">
        <v>203</v>
      </c>
      <c r="F137" s="74"/>
      <c r="G137" s="75">
        <f t="shared" si="3"/>
        <v>10.466803910080293</v>
      </c>
      <c r="H137" s="76">
        <v>478672663.01147747</v>
      </c>
      <c r="J137" s="102"/>
      <c r="K137" s="119"/>
      <c r="L137" s="102"/>
    </row>
    <row r="138" spans="1:19" ht="15.8" customHeight="1" x14ac:dyDescent="0.3">
      <c r="A138" s="21" t="s">
        <v>7</v>
      </c>
      <c r="B138" s="21" t="s">
        <v>8</v>
      </c>
      <c r="C138" s="55">
        <f>C137</f>
        <v>4</v>
      </c>
      <c r="D138" s="22">
        <v>2</v>
      </c>
      <c r="E138" s="20" t="s">
        <v>95</v>
      </c>
      <c r="F138" s="23"/>
      <c r="G138" s="36">
        <f t="shared" si="3"/>
        <v>10.466803910080293</v>
      </c>
      <c r="H138" s="43">
        <v>478672663.01147747</v>
      </c>
      <c r="J138" s="102"/>
      <c r="K138" s="102"/>
      <c r="L138" s="102"/>
    </row>
    <row r="139" spans="1:19" ht="15.8" customHeight="1" x14ac:dyDescent="0.3">
      <c r="A139" s="7" t="s">
        <v>7</v>
      </c>
      <c r="B139" s="7" t="s">
        <v>8</v>
      </c>
      <c r="C139" s="56">
        <f>C138</f>
        <v>4</v>
      </c>
      <c r="D139" s="8" t="s">
        <v>96</v>
      </c>
      <c r="E139" s="24" t="s">
        <v>97</v>
      </c>
      <c r="F139" s="9"/>
      <c r="G139" s="37">
        <f t="shared" si="3"/>
        <v>3.3103609162902066</v>
      </c>
      <c r="H139" s="44">
        <v>151390939.2917625</v>
      </c>
      <c r="J139" s="102"/>
      <c r="K139" s="102"/>
      <c r="L139" s="102"/>
    </row>
    <row r="140" spans="1:19" ht="14.95" customHeight="1" x14ac:dyDescent="0.3">
      <c r="A140" s="10" t="s">
        <v>7</v>
      </c>
      <c r="B140" s="10" t="s">
        <v>8</v>
      </c>
      <c r="C140" s="57">
        <f>C139</f>
        <v>4</v>
      </c>
      <c r="D140" s="11" t="s">
        <v>98</v>
      </c>
      <c r="E140" s="16" t="s">
        <v>99</v>
      </c>
      <c r="F140" s="13"/>
      <c r="G140" s="39">
        <f t="shared" si="3"/>
        <v>3.3103609162902066</v>
      </c>
      <c r="H140" s="45">
        <v>151390939.2917625</v>
      </c>
      <c r="J140" s="102"/>
      <c r="K140" s="102"/>
      <c r="L140" s="102"/>
    </row>
    <row r="141" spans="1:19" ht="26.35" customHeight="1" x14ac:dyDescent="0.3">
      <c r="A141" s="7" t="s">
        <v>7</v>
      </c>
      <c r="B141" s="7" t="s">
        <v>8</v>
      </c>
      <c r="C141" s="56">
        <f>C140</f>
        <v>4</v>
      </c>
      <c r="D141" s="8" t="s">
        <v>104</v>
      </c>
      <c r="E141" s="24" t="s">
        <v>105</v>
      </c>
      <c r="F141" s="13"/>
      <c r="G141" s="37">
        <f t="shared" si="3"/>
        <v>7.1564429937900869</v>
      </c>
      <c r="H141" s="44">
        <v>327281723.719715</v>
      </c>
      <c r="J141" s="102"/>
      <c r="K141" s="102"/>
      <c r="L141" s="102"/>
    </row>
    <row r="142" spans="1:19" ht="14.95" customHeight="1" x14ac:dyDescent="0.3">
      <c r="A142" s="10" t="s">
        <v>7</v>
      </c>
      <c r="B142" s="10" t="s">
        <v>8</v>
      </c>
      <c r="C142" s="57">
        <f>C141</f>
        <v>4</v>
      </c>
      <c r="D142" s="11" t="s">
        <v>174</v>
      </c>
      <c r="E142" s="16" t="s">
        <v>158</v>
      </c>
      <c r="F142" s="13"/>
      <c r="G142" s="39">
        <f t="shared" si="3"/>
        <v>7.1564429937900869</v>
      </c>
      <c r="H142" s="45">
        <v>327281723.719715</v>
      </c>
      <c r="J142" s="102"/>
      <c r="K142" s="102"/>
      <c r="L142" s="102"/>
    </row>
    <row r="143" spans="1:19" ht="26.35" customHeight="1" x14ac:dyDescent="0.3">
      <c r="A143" s="7" t="s">
        <v>7</v>
      </c>
      <c r="B143" s="7" t="s">
        <v>8</v>
      </c>
      <c r="C143" s="71">
        <f>C137+1</f>
        <v>5</v>
      </c>
      <c r="D143" s="72"/>
      <c r="E143" s="73" t="s">
        <v>204</v>
      </c>
      <c r="F143" s="74"/>
      <c r="G143" s="75">
        <f t="shared" si="3"/>
        <v>2.3917072562630413</v>
      </c>
      <c r="H143" s="76">
        <v>109378650.00000003</v>
      </c>
      <c r="J143" s="102"/>
      <c r="K143" s="102"/>
      <c r="L143" s="102"/>
    </row>
    <row r="144" spans="1:19" ht="15.8" customHeight="1" x14ac:dyDescent="0.3">
      <c r="A144" s="21" t="s">
        <v>7</v>
      </c>
      <c r="B144" s="21" t="s">
        <v>8</v>
      </c>
      <c r="C144" s="55">
        <f>C143</f>
        <v>5</v>
      </c>
      <c r="D144" s="22" t="s">
        <v>221</v>
      </c>
      <c r="E144" s="20" t="s">
        <v>131</v>
      </c>
      <c r="F144" s="23"/>
      <c r="G144" s="36">
        <f t="shared" si="3"/>
        <v>2.3917072562630413</v>
      </c>
      <c r="H144" s="43">
        <v>109378650.00000003</v>
      </c>
      <c r="J144" s="102"/>
      <c r="K144" s="102"/>
      <c r="L144" s="102"/>
    </row>
    <row r="145" spans="1:19" ht="15.8" customHeight="1" x14ac:dyDescent="0.3">
      <c r="A145" s="7" t="s">
        <v>7</v>
      </c>
      <c r="B145" s="7" t="s">
        <v>8</v>
      </c>
      <c r="C145" s="56">
        <f>C144</f>
        <v>5</v>
      </c>
      <c r="D145" s="8" t="s">
        <v>222</v>
      </c>
      <c r="E145" s="24" t="s">
        <v>223</v>
      </c>
      <c r="F145" s="9"/>
      <c r="G145" s="37">
        <f t="shared" si="3"/>
        <v>2.3917072562630413</v>
      </c>
      <c r="H145" s="44">
        <v>109378650.00000003</v>
      </c>
      <c r="J145" s="102"/>
      <c r="K145" s="102"/>
      <c r="L145" s="102"/>
    </row>
    <row r="146" spans="1:19" ht="14.95" customHeight="1" x14ac:dyDescent="0.3">
      <c r="A146" s="10" t="s">
        <v>7</v>
      </c>
      <c r="B146" s="10" t="s">
        <v>8</v>
      </c>
      <c r="C146" s="57">
        <f>C145</f>
        <v>5</v>
      </c>
      <c r="D146" s="11" t="s">
        <v>224</v>
      </c>
      <c r="E146" s="16" t="s">
        <v>225</v>
      </c>
      <c r="F146" s="13"/>
      <c r="G146" s="39">
        <f t="shared" si="3"/>
        <v>2.3917072562630413</v>
      </c>
      <c r="H146" s="45">
        <v>109378650.00000003</v>
      </c>
      <c r="J146" s="102"/>
      <c r="K146" s="102"/>
      <c r="L146" s="102"/>
    </row>
    <row r="147" spans="1:19" ht="26.35" customHeight="1" x14ac:dyDescent="0.3">
      <c r="A147" s="7" t="s">
        <v>7</v>
      </c>
      <c r="B147" s="7" t="s">
        <v>8</v>
      </c>
      <c r="C147" s="77">
        <f>C143+1</f>
        <v>6</v>
      </c>
      <c r="D147" s="72"/>
      <c r="E147" s="73" t="s">
        <v>205</v>
      </c>
      <c r="F147" s="74"/>
      <c r="G147" s="75">
        <f t="shared" si="3"/>
        <v>1.2735267996782298</v>
      </c>
      <c r="H147" s="76">
        <v>58241510.002052404</v>
      </c>
      <c r="J147" s="102"/>
      <c r="K147" s="102"/>
      <c r="L147" s="102"/>
    </row>
    <row r="148" spans="1:19" ht="15.8" customHeight="1" x14ac:dyDescent="0.3">
      <c r="A148" s="21" t="s">
        <v>7</v>
      </c>
      <c r="B148" s="21" t="s">
        <v>8</v>
      </c>
      <c r="C148" s="78">
        <f>C147</f>
        <v>6</v>
      </c>
      <c r="D148" s="22" t="s">
        <v>221</v>
      </c>
      <c r="E148" s="20" t="s">
        <v>131</v>
      </c>
      <c r="F148" s="23"/>
      <c r="G148" s="36">
        <f t="shared" si="3"/>
        <v>1.2735267996782298</v>
      </c>
      <c r="H148" s="43">
        <v>58241510.002052404</v>
      </c>
      <c r="J148" s="102"/>
      <c r="K148" s="102"/>
      <c r="L148" s="102"/>
    </row>
    <row r="149" spans="1:19" ht="15.8" customHeight="1" x14ac:dyDescent="0.3">
      <c r="A149" s="7" t="s">
        <v>7</v>
      </c>
      <c r="B149" s="7" t="s">
        <v>8</v>
      </c>
      <c r="C149" s="50">
        <f>C148</f>
        <v>6</v>
      </c>
      <c r="D149" s="8" t="s">
        <v>222</v>
      </c>
      <c r="E149" s="24" t="s">
        <v>223</v>
      </c>
      <c r="F149" s="9"/>
      <c r="G149" s="37">
        <f t="shared" si="3"/>
        <v>1.2735267996782298</v>
      </c>
      <c r="H149" s="44">
        <v>58241510.002052404</v>
      </c>
      <c r="J149" s="102"/>
      <c r="K149" s="102"/>
      <c r="L149" s="102"/>
    </row>
    <row r="150" spans="1:19" ht="14.95" customHeight="1" x14ac:dyDescent="0.3">
      <c r="A150" s="10" t="s">
        <v>7</v>
      </c>
      <c r="B150" s="10" t="s">
        <v>8</v>
      </c>
      <c r="C150" s="79">
        <f>C149</f>
        <v>6</v>
      </c>
      <c r="D150" s="11" t="s">
        <v>224</v>
      </c>
      <c r="E150" s="16" t="s">
        <v>225</v>
      </c>
      <c r="F150" s="13"/>
      <c r="G150" s="39">
        <f t="shared" si="3"/>
        <v>1.2735267996782298</v>
      </c>
      <c r="H150" s="45">
        <v>58241510.002052404</v>
      </c>
      <c r="J150" s="102"/>
      <c r="K150" s="105"/>
      <c r="L150" s="102"/>
    </row>
    <row r="151" spans="1:19" ht="26.05" x14ac:dyDescent="0.3">
      <c r="A151" s="7" t="s">
        <v>7</v>
      </c>
      <c r="B151" s="7" t="s">
        <v>8</v>
      </c>
      <c r="C151" s="77">
        <f>C147+1</f>
        <v>7</v>
      </c>
      <c r="D151" s="72"/>
      <c r="E151" s="73" t="s">
        <v>206</v>
      </c>
      <c r="F151" s="74"/>
      <c r="G151" s="75">
        <f t="shared" si="3"/>
        <v>2.504466687176381</v>
      </c>
      <c r="H151" s="76">
        <v>114535415.86077683</v>
      </c>
      <c r="I151" s="1"/>
      <c r="J151" s="105"/>
      <c r="K151" s="105"/>
      <c r="L151" s="105"/>
      <c r="M151" s="1"/>
      <c r="N151" s="1"/>
      <c r="O151" s="1"/>
      <c r="P151" s="1"/>
      <c r="Q151" s="1"/>
      <c r="R151" s="1"/>
      <c r="S151" s="1"/>
    </row>
    <row r="152" spans="1:19" ht="15.8" customHeight="1" x14ac:dyDescent="0.3">
      <c r="A152" s="21" t="s">
        <v>7</v>
      </c>
      <c r="B152" s="21" t="s">
        <v>8</v>
      </c>
      <c r="C152" s="78">
        <f>C151</f>
        <v>7</v>
      </c>
      <c r="D152" s="22" t="s">
        <v>221</v>
      </c>
      <c r="E152" s="20" t="s">
        <v>131</v>
      </c>
      <c r="F152" s="23"/>
      <c r="G152" s="36">
        <f t="shared" si="3"/>
        <v>2.504466687176381</v>
      </c>
      <c r="H152" s="43">
        <v>114535415.86077683</v>
      </c>
      <c r="I152" s="1"/>
      <c r="J152" s="105"/>
      <c r="K152" s="105"/>
      <c r="L152" s="105"/>
      <c r="M152" s="1"/>
      <c r="N152" s="1"/>
      <c r="O152" s="1"/>
      <c r="P152" s="1"/>
      <c r="Q152" s="1"/>
      <c r="R152" s="1"/>
      <c r="S152" s="1"/>
    </row>
    <row r="153" spans="1:19" ht="30.05" customHeight="1" x14ac:dyDescent="0.3">
      <c r="A153" s="7" t="s">
        <v>7</v>
      </c>
      <c r="B153" s="7" t="s">
        <v>8</v>
      </c>
      <c r="C153" s="50">
        <f>C152</f>
        <v>7</v>
      </c>
      <c r="D153" s="8" t="s">
        <v>222</v>
      </c>
      <c r="E153" s="24" t="s">
        <v>223</v>
      </c>
      <c r="F153" s="9"/>
      <c r="G153" s="37">
        <f t="shared" si="3"/>
        <v>2.504466687176381</v>
      </c>
      <c r="H153" s="44">
        <v>114535415.86077683</v>
      </c>
      <c r="I153" s="1"/>
      <c r="J153" s="105"/>
      <c r="K153" s="105"/>
      <c r="L153" s="105"/>
      <c r="M153" s="1"/>
      <c r="N153" s="1"/>
      <c r="O153" s="1"/>
      <c r="P153" s="1"/>
      <c r="Q153" s="1"/>
      <c r="R153" s="1"/>
      <c r="S153" s="1"/>
    </row>
    <row r="154" spans="1:19" ht="14.95" customHeight="1" x14ac:dyDescent="0.3">
      <c r="A154" s="10" t="s">
        <v>7</v>
      </c>
      <c r="B154" s="10" t="s">
        <v>8</v>
      </c>
      <c r="C154" s="79">
        <f>C153</f>
        <v>7</v>
      </c>
      <c r="D154" s="11" t="s">
        <v>224</v>
      </c>
      <c r="E154" s="16" t="s">
        <v>225</v>
      </c>
      <c r="F154" s="13"/>
      <c r="G154" s="39">
        <f t="shared" si="3"/>
        <v>2.504466687176381</v>
      </c>
      <c r="H154" s="45">
        <v>114535415.86077683</v>
      </c>
      <c r="I154" s="1"/>
      <c r="J154" s="105"/>
      <c r="K154" s="105"/>
      <c r="L154" s="105"/>
      <c r="M154" s="1"/>
      <c r="N154" s="1"/>
      <c r="O154" s="1"/>
      <c r="P154" s="1"/>
      <c r="Q154" s="1"/>
      <c r="R154" s="1"/>
      <c r="S154" s="1"/>
    </row>
    <row r="155" spans="1:19" ht="26.35" customHeight="1" x14ac:dyDescent="0.3">
      <c r="A155" s="7" t="s">
        <v>7</v>
      </c>
      <c r="B155" s="7" t="s">
        <v>8</v>
      </c>
      <c r="C155" s="77">
        <f>C151+1</f>
        <v>8</v>
      </c>
      <c r="D155" s="72"/>
      <c r="E155" s="73" t="s">
        <v>208</v>
      </c>
      <c r="F155" s="74"/>
      <c r="G155" s="75">
        <f t="shared" si="3"/>
        <v>2.4173229330074681</v>
      </c>
      <c r="H155" s="76">
        <v>110550117.84323412</v>
      </c>
      <c r="I155" s="1"/>
      <c r="J155" s="105"/>
      <c r="K155" s="105"/>
      <c r="L155" s="105"/>
      <c r="M155" s="1"/>
      <c r="N155" s="1"/>
      <c r="O155" s="1"/>
      <c r="P155" s="1"/>
      <c r="Q155" s="1"/>
      <c r="R155" s="1"/>
      <c r="S155" s="1"/>
    </row>
    <row r="156" spans="1:19" ht="15.8" customHeight="1" x14ac:dyDescent="0.3">
      <c r="A156" s="21" t="s">
        <v>7</v>
      </c>
      <c r="B156" s="21" t="s">
        <v>8</v>
      </c>
      <c r="C156" s="78">
        <f>C155</f>
        <v>8</v>
      </c>
      <c r="D156" s="22" t="s">
        <v>221</v>
      </c>
      <c r="E156" s="20" t="s">
        <v>131</v>
      </c>
      <c r="F156" s="23"/>
      <c r="G156" s="36">
        <f t="shared" ref="G156:G199" si="5">+H156/$H$6*100</f>
        <v>2.4173229330074681</v>
      </c>
      <c r="H156" s="43">
        <v>110550117.84323412</v>
      </c>
      <c r="I156" s="1"/>
      <c r="J156" s="105"/>
      <c r="K156" s="105"/>
      <c r="L156" s="105"/>
      <c r="M156" s="1"/>
      <c r="N156" s="1"/>
      <c r="O156" s="1"/>
      <c r="P156" s="1"/>
      <c r="Q156" s="1"/>
      <c r="R156" s="1"/>
      <c r="S156" s="1"/>
    </row>
    <row r="157" spans="1:19" ht="15.8" customHeight="1" x14ac:dyDescent="0.3">
      <c r="A157" s="7" t="s">
        <v>7</v>
      </c>
      <c r="B157" s="7" t="s">
        <v>8</v>
      </c>
      <c r="C157" s="50">
        <f>C156</f>
        <v>8</v>
      </c>
      <c r="D157" s="8" t="s">
        <v>222</v>
      </c>
      <c r="E157" s="24" t="s">
        <v>223</v>
      </c>
      <c r="F157" s="9"/>
      <c r="G157" s="37">
        <f t="shared" si="5"/>
        <v>2.4173229330074681</v>
      </c>
      <c r="H157" s="44">
        <v>110550117.84323412</v>
      </c>
      <c r="I157" s="1"/>
      <c r="J157" s="105"/>
      <c r="K157" s="105"/>
      <c r="L157" s="105"/>
      <c r="M157" s="1"/>
      <c r="N157" s="1"/>
      <c r="O157" s="1"/>
      <c r="P157" s="1"/>
      <c r="Q157" s="1"/>
      <c r="R157" s="1"/>
      <c r="S157" s="1"/>
    </row>
    <row r="158" spans="1:19" ht="14.95" customHeight="1" x14ac:dyDescent="0.3">
      <c r="A158" s="10" t="s">
        <v>7</v>
      </c>
      <c r="B158" s="10" t="s">
        <v>8</v>
      </c>
      <c r="C158" s="79">
        <f>C157</f>
        <v>8</v>
      </c>
      <c r="D158" s="11" t="s">
        <v>224</v>
      </c>
      <c r="E158" s="16" t="s">
        <v>225</v>
      </c>
      <c r="F158" s="13"/>
      <c r="G158" s="39">
        <f t="shared" si="5"/>
        <v>2.4173229330074681</v>
      </c>
      <c r="H158" s="45">
        <v>110550117.84323412</v>
      </c>
      <c r="I158" s="1"/>
      <c r="J158" s="105"/>
      <c r="K158" s="105"/>
      <c r="L158" s="105"/>
      <c r="M158" s="1"/>
      <c r="N158" s="1"/>
      <c r="O158" s="1"/>
      <c r="P158" s="1"/>
      <c r="Q158" s="1"/>
      <c r="R158" s="1"/>
      <c r="S158" s="1"/>
    </row>
    <row r="159" spans="1:19" ht="26.35" customHeight="1" x14ac:dyDescent="0.3">
      <c r="A159" s="7" t="s">
        <v>7</v>
      </c>
      <c r="B159" s="7" t="s">
        <v>8</v>
      </c>
      <c r="C159" s="77">
        <f>C155+1</f>
        <v>9</v>
      </c>
      <c r="D159" s="72"/>
      <c r="E159" s="73" t="s">
        <v>207</v>
      </c>
      <c r="F159" s="74"/>
      <c r="G159" s="75">
        <f t="shared" si="5"/>
        <v>0.7261312195275571</v>
      </c>
      <c r="H159" s="76">
        <v>33207765</v>
      </c>
      <c r="I159" s="1"/>
      <c r="J159" s="105"/>
      <c r="K159" s="105"/>
      <c r="L159" s="105"/>
      <c r="M159" s="1"/>
      <c r="N159" s="1"/>
      <c r="O159" s="1"/>
      <c r="P159" s="1"/>
      <c r="Q159" s="1"/>
      <c r="R159" s="1"/>
      <c r="S159" s="1"/>
    </row>
    <row r="160" spans="1:19" ht="15.8" customHeight="1" x14ac:dyDescent="0.3">
      <c r="A160" s="21" t="s">
        <v>7</v>
      </c>
      <c r="B160" s="21" t="s">
        <v>8</v>
      </c>
      <c r="C160" s="78">
        <f>C159</f>
        <v>9</v>
      </c>
      <c r="D160" s="22" t="s">
        <v>221</v>
      </c>
      <c r="E160" s="20" t="s">
        <v>131</v>
      </c>
      <c r="F160" s="23"/>
      <c r="G160" s="36">
        <f t="shared" si="5"/>
        <v>0.7261312195275571</v>
      </c>
      <c r="H160" s="43">
        <v>33207765</v>
      </c>
      <c r="I160" s="1"/>
      <c r="J160" s="105"/>
      <c r="K160" s="105"/>
      <c r="L160" s="105"/>
      <c r="M160" s="1"/>
      <c r="N160" s="1"/>
      <c r="O160" s="1"/>
      <c r="P160" s="1"/>
      <c r="Q160" s="1"/>
      <c r="R160" s="1"/>
      <c r="S160" s="1"/>
    </row>
    <row r="161" spans="1:19" ht="15.8" customHeight="1" x14ac:dyDescent="0.3">
      <c r="A161" s="7" t="s">
        <v>7</v>
      </c>
      <c r="B161" s="7" t="s">
        <v>8</v>
      </c>
      <c r="C161" s="50">
        <f>C160</f>
        <v>9</v>
      </c>
      <c r="D161" s="8" t="s">
        <v>222</v>
      </c>
      <c r="E161" s="24" t="s">
        <v>223</v>
      </c>
      <c r="F161" s="9"/>
      <c r="G161" s="37">
        <f t="shared" si="5"/>
        <v>0.7261312195275571</v>
      </c>
      <c r="H161" s="44">
        <v>33207765</v>
      </c>
      <c r="I161" s="1"/>
      <c r="J161" s="105"/>
      <c r="K161" s="105"/>
      <c r="L161" s="105"/>
      <c r="M161" s="1"/>
      <c r="N161" s="1"/>
      <c r="O161" s="1"/>
      <c r="P161" s="1"/>
      <c r="Q161" s="1"/>
      <c r="R161" s="1"/>
      <c r="S161" s="1"/>
    </row>
    <row r="162" spans="1:19" ht="14.95" customHeight="1" x14ac:dyDescent="0.3">
      <c r="A162" s="10" t="s">
        <v>7</v>
      </c>
      <c r="B162" s="10" t="s">
        <v>8</v>
      </c>
      <c r="C162" s="79">
        <f>C161</f>
        <v>9</v>
      </c>
      <c r="D162" s="11" t="s">
        <v>224</v>
      </c>
      <c r="E162" s="16" t="s">
        <v>225</v>
      </c>
      <c r="F162" s="13"/>
      <c r="G162" s="39">
        <f t="shared" si="5"/>
        <v>0.7261312195275571</v>
      </c>
      <c r="H162" s="45">
        <v>33207765</v>
      </c>
      <c r="I162" s="1"/>
      <c r="J162" s="105"/>
      <c r="K162" s="105"/>
      <c r="L162" s="105"/>
      <c r="M162" s="1"/>
      <c r="N162" s="1"/>
      <c r="O162" s="1"/>
      <c r="P162" s="1"/>
      <c r="Q162" s="1"/>
      <c r="R162" s="1"/>
      <c r="S162" s="1"/>
    </row>
    <row r="163" spans="1:19" ht="26.35" customHeight="1" x14ac:dyDescent="0.3">
      <c r="A163" s="7" t="s">
        <v>7</v>
      </c>
      <c r="B163" s="7" t="s">
        <v>8</v>
      </c>
      <c r="C163" s="77">
        <f>C159+1</f>
        <v>10</v>
      </c>
      <c r="D163" s="72"/>
      <c r="E163" s="73" t="s">
        <v>227</v>
      </c>
      <c r="F163" s="74"/>
      <c r="G163" s="75">
        <f t="shared" si="5"/>
        <v>1.4869089481894937</v>
      </c>
      <c r="H163" s="76">
        <v>68000000</v>
      </c>
      <c r="I163" s="1"/>
      <c r="J163" s="105"/>
      <c r="K163" s="119"/>
      <c r="L163" s="120"/>
      <c r="M163" s="1"/>
      <c r="N163" s="1"/>
      <c r="O163" s="1"/>
      <c r="P163" s="1"/>
      <c r="Q163" s="1"/>
      <c r="R163" s="1"/>
      <c r="S163" s="1"/>
    </row>
    <row r="164" spans="1:19" ht="15.8" customHeight="1" x14ac:dyDescent="0.3">
      <c r="A164" s="21" t="s">
        <v>7</v>
      </c>
      <c r="B164" s="21" t="s">
        <v>8</v>
      </c>
      <c r="C164" s="78">
        <f>C163</f>
        <v>10</v>
      </c>
      <c r="D164" s="22" t="s">
        <v>221</v>
      </c>
      <c r="E164" s="20" t="s">
        <v>131</v>
      </c>
      <c r="F164" s="23"/>
      <c r="G164" s="36">
        <f t="shared" si="5"/>
        <v>1.4869089481894937</v>
      </c>
      <c r="H164" s="43">
        <v>68000000</v>
      </c>
      <c r="I164" s="1"/>
      <c r="J164" s="105"/>
      <c r="K164" s="105"/>
      <c r="L164" s="105"/>
      <c r="M164" s="1"/>
      <c r="N164" s="1"/>
      <c r="O164" s="1"/>
      <c r="P164" s="1"/>
      <c r="Q164" s="1"/>
      <c r="R164" s="1"/>
      <c r="S164" s="1"/>
    </row>
    <row r="165" spans="1:19" ht="15.8" customHeight="1" x14ac:dyDescent="0.3">
      <c r="A165" s="7" t="s">
        <v>7</v>
      </c>
      <c r="B165" s="7" t="s">
        <v>8</v>
      </c>
      <c r="C165" s="50">
        <f>C164</f>
        <v>10</v>
      </c>
      <c r="D165" s="8" t="s">
        <v>222</v>
      </c>
      <c r="E165" s="24" t="s">
        <v>223</v>
      </c>
      <c r="F165" s="9"/>
      <c r="G165" s="37">
        <f t="shared" si="5"/>
        <v>1.4869089481894937</v>
      </c>
      <c r="H165" s="44">
        <v>68000000</v>
      </c>
      <c r="I165" s="1"/>
      <c r="J165" s="105"/>
      <c r="K165" s="105"/>
      <c r="L165" s="105"/>
      <c r="M165" s="1"/>
      <c r="N165" s="1"/>
      <c r="O165" s="1"/>
      <c r="P165" s="1"/>
      <c r="Q165" s="1"/>
      <c r="R165" s="1"/>
      <c r="S165" s="1"/>
    </row>
    <row r="166" spans="1:19" ht="14.95" customHeight="1" x14ac:dyDescent="0.3">
      <c r="A166" s="10" t="s">
        <v>7</v>
      </c>
      <c r="B166" s="10" t="s">
        <v>8</v>
      </c>
      <c r="C166" s="79">
        <f>C165</f>
        <v>10</v>
      </c>
      <c r="D166" s="11" t="s">
        <v>224</v>
      </c>
      <c r="E166" s="16" t="s">
        <v>225</v>
      </c>
      <c r="F166" s="13"/>
      <c r="G166" s="39">
        <f t="shared" si="5"/>
        <v>1.4869089481894937</v>
      </c>
      <c r="H166" s="45">
        <v>68000000</v>
      </c>
      <c r="I166" s="1"/>
      <c r="J166" s="105"/>
      <c r="K166" s="105"/>
      <c r="L166" s="105"/>
      <c r="M166" s="1"/>
      <c r="N166" s="1"/>
      <c r="O166" s="1"/>
      <c r="P166" s="1"/>
      <c r="Q166" s="1"/>
      <c r="R166" s="1"/>
      <c r="S166" s="1"/>
    </row>
    <row r="167" spans="1:19" ht="26.35" customHeight="1" x14ac:dyDescent="0.3">
      <c r="A167" s="7" t="s">
        <v>7</v>
      </c>
      <c r="B167" s="7" t="s">
        <v>8</v>
      </c>
      <c r="C167" s="77">
        <f>C163+1</f>
        <v>11</v>
      </c>
      <c r="D167" s="72"/>
      <c r="E167" s="73" t="s">
        <v>209</v>
      </c>
      <c r="F167" s="74"/>
      <c r="G167" s="75">
        <f t="shared" si="5"/>
        <v>0.89170804275246396</v>
      </c>
      <c r="H167" s="76">
        <v>40780000</v>
      </c>
      <c r="I167" s="1"/>
      <c r="J167" s="105"/>
      <c r="K167" s="119"/>
      <c r="L167" s="105"/>
      <c r="M167" s="1"/>
      <c r="N167" s="1"/>
      <c r="O167" s="1"/>
      <c r="P167" s="1"/>
      <c r="Q167" s="1"/>
      <c r="R167" s="1"/>
      <c r="S167" s="1"/>
    </row>
    <row r="168" spans="1:19" ht="15.8" customHeight="1" x14ac:dyDescent="0.3">
      <c r="A168" s="21" t="s">
        <v>7</v>
      </c>
      <c r="B168" s="21" t="s">
        <v>8</v>
      </c>
      <c r="C168" s="78">
        <f>C167</f>
        <v>11</v>
      </c>
      <c r="D168" s="22" t="s">
        <v>221</v>
      </c>
      <c r="E168" s="20" t="s">
        <v>131</v>
      </c>
      <c r="F168" s="23"/>
      <c r="G168" s="36">
        <f t="shared" si="5"/>
        <v>0.89170804275246396</v>
      </c>
      <c r="H168" s="43">
        <v>40780000</v>
      </c>
      <c r="I168" s="1"/>
      <c r="J168" s="105"/>
      <c r="K168" s="105"/>
      <c r="L168" s="105"/>
      <c r="M168" s="1"/>
      <c r="N168" s="1"/>
      <c r="O168" s="1"/>
      <c r="P168" s="1"/>
      <c r="Q168" s="1"/>
      <c r="R168" s="1"/>
      <c r="S168" s="1"/>
    </row>
    <row r="169" spans="1:19" ht="15.8" customHeight="1" x14ac:dyDescent="0.3">
      <c r="A169" s="7" t="s">
        <v>7</v>
      </c>
      <c r="B169" s="7" t="s">
        <v>8</v>
      </c>
      <c r="C169" s="50">
        <f>C168</f>
        <v>11</v>
      </c>
      <c r="D169" s="8" t="s">
        <v>222</v>
      </c>
      <c r="E169" s="24" t="s">
        <v>223</v>
      </c>
      <c r="F169" s="9"/>
      <c r="G169" s="37">
        <f t="shared" si="5"/>
        <v>0.89170804275246396</v>
      </c>
      <c r="H169" s="44">
        <v>40780000</v>
      </c>
      <c r="I169" s="1"/>
      <c r="J169" s="105"/>
      <c r="K169" s="105"/>
      <c r="L169" s="105"/>
      <c r="M169" s="1"/>
      <c r="N169" s="1"/>
      <c r="O169" s="1"/>
      <c r="P169" s="1"/>
      <c r="Q169" s="1"/>
      <c r="R169" s="1"/>
      <c r="S169" s="1"/>
    </row>
    <row r="170" spans="1:19" ht="14.95" customHeight="1" x14ac:dyDescent="0.3">
      <c r="A170" s="10" t="s">
        <v>7</v>
      </c>
      <c r="B170" s="10" t="s">
        <v>8</v>
      </c>
      <c r="C170" s="79">
        <f>C169</f>
        <v>11</v>
      </c>
      <c r="D170" s="11" t="s">
        <v>224</v>
      </c>
      <c r="E170" s="16" t="s">
        <v>225</v>
      </c>
      <c r="F170" s="13"/>
      <c r="G170" s="39">
        <f t="shared" si="5"/>
        <v>0.89170804275246396</v>
      </c>
      <c r="H170" s="45">
        <v>40780000</v>
      </c>
      <c r="I170" s="1"/>
      <c r="J170" s="105"/>
      <c r="K170" s="105"/>
      <c r="L170" s="105"/>
      <c r="M170" s="1"/>
      <c r="N170" s="1"/>
      <c r="O170" s="1"/>
      <c r="P170" s="1"/>
      <c r="Q170" s="1"/>
      <c r="R170" s="1"/>
      <c r="S170" s="1"/>
    </row>
    <row r="171" spans="1:19" ht="26.35" customHeight="1" x14ac:dyDescent="0.3">
      <c r="A171" s="7" t="s">
        <v>7</v>
      </c>
      <c r="B171" s="7" t="s">
        <v>8</v>
      </c>
      <c r="C171" s="77">
        <f>C167+1</f>
        <v>12</v>
      </c>
      <c r="D171" s="72"/>
      <c r="E171" s="73" t="s">
        <v>211</v>
      </c>
      <c r="F171" s="74"/>
      <c r="G171" s="75">
        <f t="shared" si="5"/>
        <v>0.5794571636326703</v>
      </c>
      <c r="H171" s="76">
        <v>26500000</v>
      </c>
      <c r="I171" s="1"/>
      <c r="J171" s="105"/>
      <c r="K171" s="102"/>
      <c r="L171" s="105"/>
      <c r="M171" s="1"/>
      <c r="N171" s="1"/>
      <c r="O171" s="1"/>
      <c r="P171" s="1"/>
      <c r="Q171" s="1"/>
      <c r="R171" s="1"/>
      <c r="S171" s="1"/>
    </row>
    <row r="172" spans="1:19" ht="15.8" customHeight="1" x14ac:dyDescent="0.3">
      <c r="A172" s="21" t="s">
        <v>7</v>
      </c>
      <c r="B172" s="21" t="s">
        <v>8</v>
      </c>
      <c r="C172" s="78">
        <f>C171</f>
        <v>12</v>
      </c>
      <c r="D172" s="22" t="s">
        <v>221</v>
      </c>
      <c r="E172" s="20" t="s">
        <v>131</v>
      </c>
      <c r="F172" s="23"/>
      <c r="G172" s="36">
        <f t="shared" si="5"/>
        <v>0.5794571636326703</v>
      </c>
      <c r="H172" s="43">
        <v>26500000</v>
      </c>
      <c r="I172" s="1"/>
      <c r="J172" s="105"/>
      <c r="K172" s="105"/>
      <c r="L172" s="105"/>
      <c r="M172" s="1"/>
      <c r="N172" s="1"/>
      <c r="O172" s="1"/>
      <c r="P172" s="1"/>
      <c r="Q172" s="1"/>
      <c r="R172" s="1"/>
      <c r="S172" s="1"/>
    </row>
    <row r="173" spans="1:19" ht="15.8" customHeight="1" x14ac:dyDescent="0.3">
      <c r="A173" s="7" t="s">
        <v>7</v>
      </c>
      <c r="B173" s="7" t="s">
        <v>8</v>
      </c>
      <c r="C173" s="50">
        <f>C172</f>
        <v>12</v>
      </c>
      <c r="D173" s="8" t="s">
        <v>222</v>
      </c>
      <c r="E173" s="24" t="s">
        <v>223</v>
      </c>
      <c r="F173" s="9"/>
      <c r="G173" s="37">
        <f t="shared" si="5"/>
        <v>0.5794571636326703</v>
      </c>
      <c r="H173" s="44">
        <v>26500000</v>
      </c>
      <c r="I173" s="1"/>
      <c r="J173" s="105"/>
      <c r="K173" s="105"/>
      <c r="L173" s="105"/>
      <c r="M173" s="1"/>
      <c r="N173" s="1"/>
      <c r="O173" s="1"/>
      <c r="P173" s="1"/>
      <c r="Q173" s="1"/>
      <c r="R173" s="1"/>
      <c r="S173" s="1"/>
    </row>
    <row r="174" spans="1:19" ht="14.95" customHeight="1" x14ac:dyDescent="0.3">
      <c r="A174" s="10" t="s">
        <v>7</v>
      </c>
      <c r="B174" s="10" t="s">
        <v>8</v>
      </c>
      <c r="C174" s="79">
        <f>C173</f>
        <v>12</v>
      </c>
      <c r="D174" s="11" t="s">
        <v>224</v>
      </c>
      <c r="E174" s="16" t="s">
        <v>225</v>
      </c>
      <c r="F174" s="13"/>
      <c r="G174" s="39">
        <f t="shared" si="5"/>
        <v>0.5794571636326703</v>
      </c>
      <c r="H174" s="45">
        <v>26500000</v>
      </c>
      <c r="I174" s="1"/>
      <c r="J174" s="105"/>
      <c r="K174" s="105"/>
      <c r="L174" s="105"/>
      <c r="M174" s="1"/>
      <c r="N174" s="1"/>
      <c r="O174" s="1"/>
      <c r="P174" s="1"/>
      <c r="Q174" s="1"/>
      <c r="R174" s="1"/>
      <c r="S174" s="1"/>
    </row>
    <row r="175" spans="1:19" ht="24.8" customHeight="1" x14ac:dyDescent="0.3">
      <c r="A175" s="7" t="s">
        <v>7</v>
      </c>
      <c r="B175" s="7" t="s">
        <v>8</v>
      </c>
      <c r="C175" s="77">
        <f>C171+1</f>
        <v>13</v>
      </c>
      <c r="D175" s="72"/>
      <c r="E175" s="73" t="s">
        <v>228</v>
      </c>
      <c r="F175" s="74"/>
      <c r="G175" s="75">
        <f t="shared" si="5"/>
        <v>0.83855348529204909</v>
      </c>
      <c r="H175" s="76">
        <v>38349111.469999999</v>
      </c>
      <c r="I175" s="1"/>
      <c r="J175" s="105"/>
      <c r="K175" s="105"/>
      <c r="L175" s="105"/>
      <c r="M175" s="1"/>
      <c r="N175" s="1"/>
      <c r="O175" s="1"/>
      <c r="P175" s="1"/>
      <c r="Q175" s="1"/>
      <c r="R175" s="1"/>
      <c r="S175" s="1"/>
    </row>
    <row r="176" spans="1:19" ht="15.8" customHeight="1" x14ac:dyDescent="0.3">
      <c r="A176" s="21" t="s">
        <v>7</v>
      </c>
      <c r="B176" s="21" t="s">
        <v>8</v>
      </c>
      <c r="C176" s="78">
        <f>C175</f>
        <v>13</v>
      </c>
      <c r="D176" s="22" t="s">
        <v>221</v>
      </c>
      <c r="E176" s="20" t="s">
        <v>131</v>
      </c>
      <c r="F176" s="23"/>
      <c r="G176" s="36">
        <f t="shared" si="5"/>
        <v>0.83855348529204909</v>
      </c>
      <c r="H176" s="43">
        <v>38349111.469999999</v>
      </c>
      <c r="I176" s="1"/>
      <c r="J176" s="105"/>
      <c r="K176" s="105"/>
      <c r="L176" s="105"/>
      <c r="M176" s="1"/>
      <c r="N176" s="1"/>
      <c r="O176" s="1"/>
      <c r="P176" s="1"/>
      <c r="Q176" s="1"/>
      <c r="R176" s="1"/>
      <c r="S176" s="1"/>
    </row>
    <row r="177" spans="1:19" ht="15.8" customHeight="1" x14ac:dyDescent="0.3">
      <c r="A177" s="7" t="s">
        <v>7</v>
      </c>
      <c r="B177" s="7" t="s">
        <v>8</v>
      </c>
      <c r="C177" s="50">
        <f>C176</f>
        <v>13</v>
      </c>
      <c r="D177" s="8" t="s">
        <v>222</v>
      </c>
      <c r="E177" s="24" t="s">
        <v>223</v>
      </c>
      <c r="F177" s="9"/>
      <c r="G177" s="37">
        <f t="shared" si="5"/>
        <v>0.83855348529204909</v>
      </c>
      <c r="H177" s="44">
        <v>38349111.469999999</v>
      </c>
      <c r="I177" s="1"/>
      <c r="J177" s="105"/>
      <c r="K177" s="105"/>
      <c r="L177" s="105"/>
      <c r="M177" s="1"/>
      <c r="N177" s="1"/>
      <c r="O177" s="1"/>
      <c r="P177" s="1"/>
      <c r="Q177" s="1"/>
      <c r="R177" s="1"/>
      <c r="S177" s="1"/>
    </row>
    <row r="178" spans="1:19" ht="14.95" customHeight="1" x14ac:dyDescent="0.3">
      <c r="A178" s="10" t="s">
        <v>7</v>
      </c>
      <c r="B178" s="10" t="s">
        <v>8</v>
      </c>
      <c r="C178" s="79">
        <f>C177</f>
        <v>13</v>
      </c>
      <c r="D178" s="11" t="s">
        <v>224</v>
      </c>
      <c r="E178" s="16" t="s">
        <v>225</v>
      </c>
      <c r="F178" s="13"/>
      <c r="G178" s="39">
        <f t="shared" si="5"/>
        <v>0.83855348529204909</v>
      </c>
      <c r="H178" s="45">
        <v>38349111.469999999</v>
      </c>
      <c r="I178" s="1"/>
      <c r="J178" s="105"/>
      <c r="K178" s="105"/>
      <c r="L178" s="105"/>
      <c r="M178" s="1"/>
      <c r="N178" s="1"/>
      <c r="O178" s="1"/>
      <c r="P178" s="1"/>
      <c r="Q178" s="1"/>
      <c r="R178" s="1"/>
      <c r="S178" s="1"/>
    </row>
    <row r="179" spans="1:19" ht="26.05" x14ac:dyDescent="0.3">
      <c r="A179" s="7" t="s">
        <v>7</v>
      </c>
      <c r="B179" s="7" t="s">
        <v>8</v>
      </c>
      <c r="C179" s="77">
        <f>C175+1</f>
        <v>14</v>
      </c>
      <c r="D179" s="72"/>
      <c r="E179" s="73" t="s">
        <v>210</v>
      </c>
      <c r="F179" s="74"/>
      <c r="G179" s="75">
        <f t="shared" si="5"/>
        <v>0.49691185070009186</v>
      </c>
      <c r="H179" s="76">
        <v>22725000</v>
      </c>
      <c r="I179" s="1"/>
      <c r="J179" s="105"/>
      <c r="K179" s="119"/>
      <c r="L179" s="105"/>
      <c r="M179" s="1"/>
      <c r="N179" s="1"/>
      <c r="O179" s="1"/>
      <c r="P179" s="1"/>
      <c r="Q179" s="1"/>
      <c r="R179" s="1"/>
      <c r="S179" s="1"/>
    </row>
    <row r="180" spans="1:19" ht="15.8" customHeight="1" x14ac:dyDescent="0.3">
      <c r="A180" s="21" t="s">
        <v>7</v>
      </c>
      <c r="B180" s="21" t="s">
        <v>8</v>
      </c>
      <c r="C180" s="78">
        <f>C179</f>
        <v>14</v>
      </c>
      <c r="D180" s="22" t="s">
        <v>221</v>
      </c>
      <c r="E180" s="20" t="s">
        <v>131</v>
      </c>
      <c r="F180" s="23"/>
      <c r="G180" s="36">
        <f t="shared" si="5"/>
        <v>0.49691185070009186</v>
      </c>
      <c r="H180" s="43">
        <v>22725000</v>
      </c>
      <c r="I180" s="1"/>
      <c r="J180" s="105"/>
      <c r="K180" s="105"/>
      <c r="L180" s="105"/>
      <c r="M180" s="1"/>
      <c r="N180" s="1"/>
      <c r="O180" s="1"/>
      <c r="P180" s="1"/>
      <c r="Q180" s="1"/>
      <c r="R180" s="1"/>
      <c r="S180" s="1"/>
    </row>
    <row r="181" spans="1:19" ht="15.8" customHeight="1" x14ac:dyDescent="0.3">
      <c r="A181" s="7" t="s">
        <v>7</v>
      </c>
      <c r="B181" s="7" t="s">
        <v>8</v>
      </c>
      <c r="C181" s="50">
        <f>C180</f>
        <v>14</v>
      </c>
      <c r="D181" s="8" t="s">
        <v>222</v>
      </c>
      <c r="E181" s="24" t="s">
        <v>223</v>
      </c>
      <c r="F181" s="9"/>
      <c r="G181" s="37">
        <f t="shared" si="5"/>
        <v>0.49691185070009186</v>
      </c>
      <c r="H181" s="44">
        <v>22725000</v>
      </c>
      <c r="I181" s="1"/>
      <c r="J181" s="105"/>
      <c r="K181" s="105"/>
      <c r="L181" s="105"/>
      <c r="M181" s="1"/>
      <c r="N181" s="1"/>
      <c r="O181" s="1"/>
      <c r="P181" s="1"/>
      <c r="Q181" s="1"/>
      <c r="R181" s="1"/>
      <c r="S181" s="1"/>
    </row>
    <row r="182" spans="1:19" ht="14.95" customHeight="1" x14ac:dyDescent="0.3">
      <c r="A182" s="10" t="s">
        <v>7</v>
      </c>
      <c r="B182" s="10" t="s">
        <v>8</v>
      </c>
      <c r="C182" s="79">
        <f>C181</f>
        <v>14</v>
      </c>
      <c r="D182" s="11" t="s">
        <v>224</v>
      </c>
      <c r="E182" s="16" t="s">
        <v>225</v>
      </c>
      <c r="F182" s="13"/>
      <c r="G182" s="39">
        <f t="shared" si="5"/>
        <v>0.49691185070009186</v>
      </c>
      <c r="H182" s="45">
        <v>22725000</v>
      </c>
      <c r="I182" s="1"/>
      <c r="J182" s="105"/>
      <c r="K182" s="105"/>
      <c r="L182" s="105"/>
      <c r="M182" s="1"/>
      <c r="N182" s="1"/>
      <c r="O182" s="1"/>
      <c r="P182" s="1"/>
      <c r="Q182" s="1"/>
      <c r="R182" s="1"/>
      <c r="S182" s="1"/>
    </row>
    <row r="183" spans="1:19" ht="32.299999999999997" customHeight="1" x14ac:dyDescent="0.3">
      <c r="A183" s="7" t="s">
        <v>7</v>
      </c>
      <c r="B183" s="7" t="s">
        <v>8</v>
      </c>
      <c r="C183" s="77">
        <f>C179+1</f>
        <v>15</v>
      </c>
      <c r="D183" s="72"/>
      <c r="E183" s="73" t="s">
        <v>233</v>
      </c>
      <c r="F183" s="74"/>
      <c r="G183" s="75">
        <f t="shared" si="5"/>
        <v>0.60927602927320756</v>
      </c>
      <c r="H183" s="76">
        <v>27863690</v>
      </c>
      <c r="I183" s="1"/>
      <c r="J183" s="105"/>
      <c r="K183" s="105"/>
      <c r="L183" s="105"/>
      <c r="M183" s="1"/>
      <c r="N183" s="1"/>
      <c r="O183" s="1"/>
      <c r="P183" s="1"/>
      <c r="Q183" s="1"/>
      <c r="R183" s="1"/>
      <c r="S183" s="1"/>
    </row>
    <row r="184" spans="1:19" ht="15.8" customHeight="1" x14ac:dyDescent="0.3">
      <c r="A184" s="21" t="s">
        <v>7</v>
      </c>
      <c r="B184" s="21" t="s">
        <v>8</v>
      </c>
      <c r="C184" s="78">
        <f>C183</f>
        <v>15</v>
      </c>
      <c r="D184" s="22" t="s">
        <v>221</v>
      </c>
      <c r="E184" s="20" t="s">
        <v>131</v>
      </c>
      <c r="F184" s="23"/>
      <c r="G184" s="36">
        <f t="shared" si="5"/>
        <v>0.60927602927320756</v>
      </c>
      <c r="H184" s="43">
        <v>27863690</v>
      </c>
      <c r="I184" s="1"/>
      <c r="J184" s="105"/>
      <c r="K184" s="105"/>
      <c r="L184" s="105"/>
      <c r="M184" s="1"/>
      <c r="N184" s="1"/>
      <c r="O184" s="1"/>
      <c r="P184" s="1"/>
      <c r="Q184" s="1"/>
      <c r="R184" s="1"/>
      <c r="S184" s="1"/>
    </row>
    <row r="185" spans="1:19" ht="15.8" customHeight="1" x14ac:dyDescent="0.3">
      <c r="A185" s="7" t="s">
        <v>7</v>
      </c>
      <c r="B185" s="7" t="s">
        <v>8</v>
      </c>
      <c r="C185" s="50">
        <f>C184</f>
        <v>15</v>
      </c>
      <c r="D185" s="8" t="s">
        <v>222</v>
      </c>
      <c r="E185" s="24" t="s">
        <v>223</v>
      </c>
      <c r="F185" s="9"/>
      <c r="G185" s="37">
        <f t="shared" si="5"/>
        <v>0.60927602927320756</v>
      </c>
      <c r="H185" s="44">
        <v>27863690</v>
      </c>
      <c r="I185" s="1"/>
      <c r="J185" s="105"/>
      <c r="K185" s="105"/>
      <c r="L185" s="105"/>
      <c r="M185" s="1"/>
      <c r="N185" s="1"/>
      <c r="O185" s="1"/>
      <c r="P185" s="1"/>
      <c r="Q185" s="1"/>
      <c r="R185" s="1"/>
      <c r="S185" s="1"/>
    </row>
    <row r="186" spans="1:19" ht="14.95" customHeight="1" x14ac:dyDescent="0.3">
      <c r="A186" s="10" t="s">
        <v>7</v>
      </c>
      <c r="B186" s="10" t="s">
        <v>8</v>
      </c>
      <c r="C186" s="79">
        <f>C185</f>
        <v>15</v>
      </c>
      <c r="D186" s="11" t="s">
        <v>224</v>
      </c>
      <c r="E186" s="16" t="s">
        <v>225</v>
      </c>
      <c r="F186" s="13"/>
      <c r="G186" s="39">
        <f t="shared" si="5"/>
        <v>0.60927602927320756</v>
      </c>
      <c r="H186" s="45">
        <v>27863690</v>
      </c>
      <c r="I186" s="1"/>
      <c r="J186" s="105"/>
      <c r="K186" s="105"/>
      <c r="L186" s="105"/>
      <c r="M186" s="1"/>
      <c r="N186" s="1"/>
      <c r="O186" s="1"/>
      <c r="P186" s="1"/>
      <c r="Q186" s="1"/>
      <c r="R186" s="1"/>
      <c r="S186" s="1"/>
    </row>
    <row r="187" spans="1:19" x14ac:dyDescent="0.3">
      <c r="A187" s="7" t="s">
        <v>7</v>
      </c>
      <c r="B187" s="7" t="s">
        <v>8</v>
      </c>
      <c r="C187" s="77">
        <f>C183+1</f>
        <v>16</v>
      </c>
      <c r="D187" s="72"/>
      <c r="E187" s="80" t="s">
        <v>238</v>
      </c>
      <c r="F187" s="74"/>
      <c r="G187" s="75">
        <f t="shared" ref="G187:G198" si="6">+H187/$H$6*100</f>
        <v>0.91952480211265808</v>
      </c>
      <c r="H187" s="76">
        <v>42052128.759999998</v>
      </c>
      <c r="I187" s="1"/>
      <c r="J187" s="105"/>
      <c r="K187" s="105"/>
      <c r="L187" s="102"/>
      <c r="M187" s="1"/>
      <c r="N187" s="1"/>
      <c r="O187" s="1"/>
      <c r="P187" s="1"/>
      <c r="Q187" s="1"/>
      <c r="R187" s="1"/>
      <c r="S187" s="1"/>
    </row>
    <row r="188" spans="1:19" ht="15.8" customHeight="1" x14ac:dyDescent="0.3">
      <c r="A188" s="21" t="s">
        <v>7</v>
      </c>
      <c r="B188" s="21" t="s">
        <v>8</v>
      </c>
      <c r="C188" s="78">
        <f>C187</f>
        <v>16</v>
      </c>
      <c r="D188" s="22" t="s">
        <v>221</v>
      </c>
      <c r="E188" s="20" t="s">
        <v>131</v>
      </c>
      <c r="F188" s="23"/>
      <c r="G188" s="36">
        <f t="shared" si="6"/>
        <v>0.91952480211265808</v>
      </c>
      <c r="H188" s="43">
        <v>42052128.759999998</v>
      </c>
      <c r="I188" s="1"/>
      <c r="J188" s="105"/>
      <c r="K188" s="105"/>
      <c r="L188" s="107"/>
      <c r="M188" s="1"/>
      <c r="N188" s="1"/>
      <c r="O188" s="1"/>
      <c r="P188" s="1"/>
      <c r="Q188" s="1"/>
      <c r="R188" s="1"/>
      <c r="S188" s="1"/>
    </row>
    <row r="189" spans="1:19" ht="26.05" x14ac:dyDescent="0.3">
      <c r="A189" s="7" t="s">
        <v>7</v>
      </c>
      <c r="B189" s="7" t="s">
        <v>8</v>
      </c>
      <c r="C189" s="50">
        <f>C188</f>
        <v>16</v>
      </c>
      <c r="D189" s="8" t="s">
        <v>222</v>
      </c>
      <c r="E189" s="24" t="s">
        <v>223</v>
      </c>
      <c r="F189" s="9"/>
      <c r="G189" s="37">
        <f t="shared" si="6"/>
        <v>0.91952480211265808</v>
      </c>
      <c r="H189" s="44">
        <v>42052128.759999998</v>
      </c>
      <c r="I189" s="1"/>
      <c r="J189" s="105"/>
      <c r="K189" s="105"/>
      <c r="L189" s="107"/>
      <c r="M189" s="1"/>
      <c r="N189" s="1"/>
      <c r="O189" s="1"/>
      <c r="P189" s="1"/>
      <c r="Q189" s="1"/>
      <c r="R189" s="1"/>
      <c r="S189" s="1"/>
    </row>
    <row r="190" spans="1:19" ht="14.95" customHeight="1" x14ac:dyDescent="0.3">
      <c r="A190" s="10" t="s">
        <v>7</v>
      </c>
      <c r="B190" s="10" t="s">
        <v>8</v>
      </c>
      <c r="C190" s="79">
        <f>C189</f>
        <v>16</v>
      </c>
      <c r="D190" s="11" t="s">
        <v>224</v>
      </c>
      <c r="E190" s="16" t="s">
        <v>225</v>
      </c>
      <c r="F190" s="13"/>
      <c r="G190" s="39">
        <f t="shared" si="6"/>
        <v>0.91952480211265808</v>
      </c>
      <c r="H190" s="45">
        <v>42052128.759999998</v>
      </c>
      <c r="I190" s="1"/>
      <c r="J190" s="105"/>
      <c r="K190" s="105"/>
      <c r="L190" s="107"/>
      <c r="M190" s="1"/>
      <c r="N190" s="1"/>
      <c r="O190" s="1"/>
      <c r="P190" s="1"/>
      <c r="Q190" s="1"/>
      <c r="R190" s="1"/>
      <c r="S190" s="1"/>
    </row>
    <row r="191" spans="1:19" x14ac:dyDescent="0.3">
      <c r="A191" s="7" t="s">
        <v>7</v>
      </c>
      <c r="B191" s="7" t="s">
        <v>8</v>
      </c>
      <c r="C191" s="77">
        <f>C187+1</f>
        <v>17</v>
      </c>
      <c r="D191" s="72"/>
      <c r="E191" s="73" t="s">
        <v>239</v>
      </c>
      <c r="F191" s="74"/>
      <c r="G191" s="75">
        <f t="shared" si="6"/>
        <v>0.75768700320549542</v>
      </c>
      <c r="H191" s="76">
        <v>34650888.530000001</v>
      </c>
      <c r="I191" s="1"/>
      <c r="J191" s="105"/>
      <c r="K191" s="105"/>
      <c r="L191" s="107"/>
      <c r="M191" s="1"/>
      <c r="N191" s="1"/>
      <c r="O191" s="1"/>
      <c r="P191" s="1"/>
      <c r="Q191" s="1"/>
      <c r="R191" s="1"/>
      <c r="S191" s="1"/>
    </row>
    <row r="192" spans="1:19" ht="15.8" customHeight="1" x14ac:dyDescent="0.3">
      <c r="A192" s="21" t="s">
        <v>7</v>
      </c>
      <c r="B192" s="21" t="s">
        <v>8</v>
      </c>
      <c r="C192" s="78">
        <f>C191</f>
        <v>17</v>
      </c>
      <c r="D192" s="22" t="s">
        <v>221</v>
      </c>
      <c r="E192" s="20" t="s">
        <v>131</v>
      </c>
      <c r="F192" s="23"/>
      <c r="G192" s="36">
        <f t="shared" si="6"/>
        <v>0.75768700320549542</v>
      </c>
      <c r="H192" s="43">
        <v>34650888.530000001</v>
      </c>
      <c r="I192" s="1"/>
      <c r="J192" s="105"/>
      <c r="K192" s="105"/>
      <c r="L192" s="107"/>
      <c r="M192" s="1"/>
      <c r="N192" s="1"/>
      <c r="O192" s="1"/>
      <c r="P192" s="1"/>
      <c r="Q192" s="1"/>
      <c r="R192" s="1"/>
      <c r="S192" s="1"/>
    </row>
    <row r="193" spans="1:19" ht="15.8" customHeight="1" x14ac:dyDescent="0.3">
      <c r="A193" s="7" t="s">
        <v>7</v>
      </c>
      <c r="B193" s="7" t="s">
        <v>8</v>
      </c>
      <c r="C193" s="50">
        <f>C192</f>
        <v>17</v>
      </c>
      <c r="D193" s="8" t="s">
        <v>222</v>
      </c>
      <c r="E193" s="24" t="s">
        <v>223</v>
      </c>
      <c r="F193" s="9"/>
      <c r="G193" s="37">
        <f t="shared" si="6"/>
        <v>0.75768700320549542</v>
      </c>
      <c r="H193" s="44">
        <v>34650888.530000001</v>
      </c>
      <c r="I193" s="1"/>
      <c r="J193" s="105"/>
      <c r="K193" s="105"/>
      <c r="L193" s="107"/>
      <c r="M193" s="1"/>
      <c r="N193" s="1"/>
      <c r="O193" s="1"/>
      <c r="P193" s="1"/>
      <c r="Q193" s="1"/>
      <c r="R193" s="1"/>
      <c r="S193" s="1"/>
    </row>
    <row r="194" spans="1:19" x14ac:dyDescent="0.3">
      <c r="A194" s="10" t="s">
        <v>7</v>
      </c>
      <c r="B194" s="10" t="s">
        <v>8</v>
      </c>
      <c r="C194" s="79">
        <f>C193</f>
        <v>17</v>
      </c>
      <c r="D194" s="11" t="s">
        <v>224</v>
      </c>
      <c r="E194" s="16" t="s">
        <v>225</v>
      </c>
      <c r="F194" s="13"/>
      <c r="G194" s="39">
        <f t="shared" si="6"/>
        <v>0.75768700320549542</v>
      </c>
      <c r="H194" s="45">
        <v>34650888.530000001</v>
      </c>
      <c r="I194" s="1"/>
      <c r="J194" s="105"/>
      <c r="K194" s="105"/>
      <c r="L194" s="107"/>
      <c r="M194" s="1"/>
      <c r="N194" s="1"/>
      <c r="O194" s="1"/>
      <c r="P194" s="1"/>
      <c r="Q194" s="1"/>
      <c r="R194" s="1"/>
      <c r="S194" s="1"/>
    </row>
    <row r="195" spans="1:19" ht="26.35" customHeight="1" x14ac:dyDescent="0.3">
      <c r="A195" s="7" t="s">
        <v>7</v>
      </c>
      <c r="B195" s="7" t="s">
        <v>8</v>
      </c>
      <c r="C195" s="77">
        <f>C191+1</f>
        <v>18</v>
      </c>
      <c r="D195" s="72"/>
      <c r="E195" s="73" t="s">
        <v>240</v>
      </c>
      <c r="F195" s="74"/>
      <c r="G195" s="75">
        <f t="shared" si="6"/>
        <v>0.60430406814615867</v>
      </c>
      <c r="H195" s="76">
        <v>27636310</v>
      </c>
      <c r="I195" s="1"/>
      <c r="J195" s="105"/>
      <c r="K195" s="105"/>
      <c r="L195" s="105"/>
      <c r="M195" s="1"/>
      <c r="N195" s="1"/>
      <c r="O195" s="1"/>
      <c r="P195" s="1"/>
      <c r="Q195" s="1"/>
      <c r="R195" s="1"/>
      <c r="S195" s="1"/>
    </row>
    <row r="196" spans="1:19" ht="15.8" customHeight="1" x14ac:dyDescent="0.3">
      <c r="A196" s="21" t="s">
        <v>7</v>
      </c>
      <c r="B196" s="21" t="s">
        <v>8</v>
      </c>
      <c r="C196" s="78">
        <f>C195</f>
        <v>18</v>
      </c>
      <c r="D196" s="22" t="s">
        <v>221</v>
      </c>
      <c r="E196" s="20" t="s">
        <v>131</v>
      </c>
      <c r="F196" s="23"/>
      <c r="G196" s="36">
        <f t="shared" si="6"/>
        <v>0.60430406814615867</v>
      </c>
      <c r="H196" s="43">
        <v>27636310</v>
      </c>
      <c r="I196" s="1"/>
      <c r="J196" s="105"/>
      <c r="K196" s="105"/>
      <c r="L196" s="105"/>
      <c r="M196" s="1"/>
      <c r="N196" s="1"/>
      <c r="O196" s="1"/>
      <c r="P196" s="1"/>
      <c r="Q196" s="1"/>
      <c r="R196" s="1"/>
      <c r="S196" s="1"/>
    </row>
    <row r="197" spans="1:19" ht="15.8" customHeight="1" x14ac:dyDescent="0.3">
      <c r="A197" s="7" t="s">
        <v>7</v>
      </c>
      <c r="B197" s="7" t="s">
        <v>8</v>
      </c>
      <c r="C197" s="50">
        <f>C196</f>
        <v>18</v>
      </c>
      <c r="D197" s="8" t="s">
        <v>222</v>
      </c>
      <c r="E197" s="24" t="s">
        <v>223</v>
      </c>
      <c r="F197" s="9"/>
      <c r="G197" s="37">
        <f t="shared" si="6"/>
        <v>0.60430406814615867</v>
      </c>
      <c r="H197" s="44">
        <v>27636310</v>
      </c>
      <c r="I197" s="1"/>
      <c r="J197" s="105"/>
      <c r="K197" s="105"/>
      <c r="L197" s="105"/>
      <c r="M197" s="1"/>
      <c r="N197" s="1"/>
      <c r="O197" s="1"/>
      <c r="P197" s="1"/>
      <c r="Q197" s="1"/>
      <c r="R197" s="1"/>
      <c r="S197" s="1"/>
    </row>
    <row r="198" spans="1:19" ht="14.95" customHeight="1" x14ac:dyDescent="0.3">
      <c r="A198" s="10" t="s">
        <v>7</v>
      </c>
      <c r="B198" s="10" t="s">
        <v>8</v>
      </c>
      <c r="C198" s="79">
        <f>C197</f>
        <v>18</v>
      </c>
      <c r="D198" s="11" t="s">
        <v>224</v>
      </c>
      <c r="E198" s="16" t="s">
        <v>225</v>
      </c>
      <c r="F198" s="13"/>
      <c r="G198" s="39">
        <f t="shared" si="6"/>
        <v>0.60430406814615867</v>
      </c>
      <c r="H198" s="45">
        <v>27636310</v>
      </c>
      <c r="I198" s="1"/>
      <c r="J198" s="105"/>
      <c r="K198" s="107"/>
      <c r="L198" s="107"/>
      <c r="M198" s="1"/>
      <c r="N198" s="1"/>
      <c r="O198" s="1"/>
      <c r="P198" s="1"/>
      <c r="Q198" s="1"/>
      <c r="R198" s="1"/>
      <c r="S198" s="1"/>
    </row>
    <row r="199" spans="1:19" ht="29.25" customHeight="1" x14ac:dyDescent="0.3">
      <c r="A199" s="7" t="s">
        <v>7</v>
      </c>
      <c r="B199" s="7" t="s">
        <v>8</v>
      </c>
      <c r="C199" s="77">
        <f>C195+1</f>
        <v>19</v>
      </c>
      <c r="D199" s="72"/>
      <c r="E199" s="73" t="s">
        <v>230</v>
      </c>
      <c r="F199" s="74"/>
      <c r="G199" s="75">
        <f t="shared" si="5"/>
        <v>1.347105263466051</v>
      </c>
      <c r="H199" s="76">
        <v>61606433.956316099</v>
      </c>
      <c r="I199" s="1"/>
      <c r="J199" s="105"/>
      <c r="K199" s="105"/>
      <c r="L199" s="105"/>
      <c r="M199" s="1"/>
      <c r="N199" s="1"/>
      <c r="O199" s="1"/>
      <c r="P199" s="1"/>
      <c r="Q199" s="1"/>
      <c r="R199" s="1"/>
      <c r="S199" s="1"/>
    </row>
    <row r="200" spans="1:19" ht="15.8" customHeight="1" x14ac:dyDescent="0.3">
      <c r="A200" s="21" t="s">
        <v>7</v>
      </c>
      <c r="B200" s="21" t="s">
        <v>8</v>
      </c>
      <c r="C200" s="78">
        <f>C199</f>
        <v>19</v>
      </c>
      <c r="D200" s="22" t="s">
        <v>221</v>
      </c>
      <c r="E200" s="20" t="s">
        <v>131</v>
      </c>
      <c r="F200" s="23"/>
      <c r="G200" s="36">
        <f t="shared" ref="G200:G219" si="7">+H200/$H$6*100</f>
        <v>1.347105263466051</v>
      </c>
      <c r="H200" s="43">
        <v>61606433.956316099</v>
      </c>
      <c r="I200" s="1"/>
      <c r="J200" s="105"/>
      <c r="K200" s="105"/>
      <c r="L200" s="105"/>
      <c r="M200" s="1"/>
      <c r="N200" s="1"/>
      <c r="O200" s="1"/>
      <c r="P200" s="1"/>
      <c r="Q200" s="1"/>
      <c r="R200" s="1"/>
      <c r="S200" s="1"/>
    </row>
    <row r="201" spans="1:19" ht="15.8" customHeight="1" x14ac:dyDescent="0.3">
      <c r="A201" s="7" t="s">
        <v>7</v>
      </c>
      <c r="B201" s="7" t="s">
        <v>8</v>
      </c>
      <c r="C201" s="50">
        <f>C200</f>
        <v>19</v>
      </c>
      <c r="D201" s="8" t="s">
        <v>222</v>
      </c>
      <c r="E201" s="24" t="s">
        <v>223</v>
      </c>
      <c r="F201" s="9"/>
      <c r="G201" s="37">
        <f t="shared" si="7"/>
        <v>1.347105263466051</v>
      </c>
      <c r="H201" s="44">
        <v>61606433.956316099</v>
      </c>
      <c r="I201" s="1"/>
      <c r="J201" s="105"/>
      <c r="K201" s="105"/>
      <c r="L201" s="105"/>
      <c r="M201" s="1"/>
      <c r="N201" s="1"/>
      <c r="O201" s="1"/>
      <c r="P201" s="1"/>
      <c r="Q201" s="1"/>
      <c r="R201" s="1"/>
      <c r="S201" s="1"/>
    </row>
    <row r="202" spans="1:19" ht="14.95" customHeight="1" x14ac:dyDescent="0.3">
      <c r="A202" s="10" t="s">
        <v>7</v>
      </c>
      <c r="B202" s="10" t="s">
        <v>8</v>
      </c>
      <c r="C202" s="79">
        <f>C201</f>
        <v>19</v>
      </c>
      <c r="D202" s="11" t="s">
        <v>224</v>
      </c>
      <c r="E202" s="16" t="s">
        <v>225</v>
      </c>
      <c r="F202" s="13"/>
      <c r="G202" s="39">
        <f t="shared" si="7"/>
        <v>1.347105263466051</v>
      </c>
      <c r="H202" s="45">
        <v>61606433.956316099</v>
      </c>
      <c r="I202" s="1"/>
      <c r="J202" s="105"/>
      <c r="K202" s="105"/>
      <c r="L202" s="105"/>
      <c r="M202" s="1"/>
      <c r="N202" s="1"/>
      <c r="O202" s="1"/>
      <c r="P202" s="1"/>
      <c r="Q202" s="1"/>
      <c r="R202" s="1"/>
      <c r="S202" s="1"/>
    </row>
    <row r="203" spans="1:19" ht="19.399999999999999" customHeight="1" x14ac:dyDescent="0.3">
      <c r="A203" s="7" t="s">
        <v>7</v>
      </c>
      <c r="B203" s="7" t="s">
        <v>8</v>
      </c>
      <c r="C203" s="77">
        <f>C199+1</f>
        <v>20</v>
      </c>
      <c r="D203" s="72"/>
      <c r="E203" s="73" t="s">
        <v>231</v>
      </c>
      <c r="F203" s="74"/>
      <c r="G203" s="75">
        <f t="shared" si="7"/>
        <v>4.4169942284452608</v>
      </c>
      <c r="H203" s="76">
        <v>202000000</v>
      </c>
      <c r="I203" s="1"/>
      <c r="J203" s="105"/>
      <c r="K203" s="105"/>
      <c r="L203" s="105"/>
      <c r="M203" s="1"/>
      <c r="N203" s="1"/>
      <c r="O203" s="1"/>
      <c r="P203" s="1"/>
      <c r="Q203" s="1"/>
      <c r="R203" s="1"/>
      <c r="S203" s="1"/>
    </row>
    <row r="204" spans="1:19" ht="15.8" customHeight="1" x14ac:dyDescent="0.3">
      <c r="A204" s="21" t="s">
        <v>7</v>
      </c>
      <c r="B204" s="21" t="s">
        <v>8</v>
      </c>
      <c r="C204" s="78">
        <f>C203</f>
        <v>20</v>
      </c>
      <c r="D204" s="22" t="s">
        <v>221</v>
      </c>
      <c r="E204" s="20" t="s">
        <v>131</v>
      </c>
      <c r="F204" s="23"/>
      <c r="G204" s="36">
        <f t="shared" si="7"/>
        <v>4.4169942284452608</v>
      </c>
      <c r="H204" s="43">
        <v>202000000</v>
      </c>
      <c r="I204" s="1"/>
      <c r="J204" s="105"/>
      <c r="K204" s="105"/>
      <c r="L204" s="105"/>
      <c r="M204" s="1"/>
      <c r="N204" s="1"/>
      <c r="O204" s="1"/>
      <c r="P204" s="1"/>
      <c r="Q204" s="1"/>
      <c r="R204" s="1"/>
      <c r="S204" s="1"/>
    </row>
    <row r="205" spans="1:19" ht="15.8" customHeight="1" x14ac:dyDescent="0.3">
      <c r="A205" s="7" t="s">
        <v>7</v>
      </c>
      <c r="B205" s="7" t="s">
        <v>8</v>
      </c>
      <c r="C205" s="50">
        <f>C204</f>
        <v>20</v>
      </c>
      <c r="D205" s="8" t="s">
        <v>222</v>
      </c>
      <c r="E205" s="24" t="s">
        <v>223</v>
      </c>
      <c r="F205" s="9"/>
      <c r="G205" s="37">
        <f t="shared" si="7"/>
        <v>4.4169942284452608</v>
      </c>
      <c r="H205" s="44">
        <v>202000000</v>
      </c>
      <c r="I205" s="1"/>
      <c r="J205" s="105"/>
      <c r="K205" s="105"/>
      <c r="L205" s="105"/>
      <c r="M205" s="1"/>
      <c r="N205" s="1"/>
      <c r="O205" s="1"/>
      <c r="P205" s="1"/>
      <c r="Q205" s="1"/>
      <c r="R205" s="1"/>
      <c r="S205" s="1"/>
    </row>
    <row r="206" spans="1:19" ht="14.95" customHeight="1" x14ac:dyDescent="0.3">
      <c r="A206" s="10" t="s">
        <v>7</v>
      </c>
      <c r="B206" s="10" t="s">
        <v>8</v>
      </c>
      <c r="C206" s="79">
        <f>C205</f>
        <v>20</v>
      </c>
      <c r="D206" s="11" t="s">
        <v>224</v>
      </c>
      <c r="E206" s="16" t="s">
        <v>225</v>
      </c>
      <c r="F206" s="13"/>
      <c r="G206" s="39">
        <f t="shared" si="7"/>
        <v>4.4169942284452608</v>
      </c>
      <c r="H206" s="45">
        <v>202000000</v>
      </c>
      <c r="I206" s="1"/>
      <c r="J206" s="105"/>
      <c r="K206" s="105"/>
      <c r="L206" s="105"/>
      <c r="M206" s="1"/>
      <c r="N206" s="1"/>
      <c r="O206" s="1"/>
      <c r="P206" s="1"/>
      <c r="Q206" s="1"/>
      <c r="R206" s="1"/>
      <c r="S206" s="1"/>
    </row>
    <row r="207" spans="1:19" x14ac:dyDescent="0.3">
      <c r="A207" s="7" t="s">
        <v>7</v>
      </c>
      <c r="B207" s="7" t="s">
        <v>8</v>
      </c>
      <c r="C207" s="77">
        <f>C203+1</f>
        <v>21</v>
      </c>
      <c r="D207" s="72"/>
      <c r="E207" s="73" t="s">
        <v>232</v>
      </c>
      <c r="F207" s="74"/>
      <c r="G207" s="75">
        <f>+H207/$H$6*100</f>
        <v>0.26239569673932239</v>
      </c>
      <c r="H207" s="76">
        <v>12000000</v>
      </c>
      <c r="I207" s="1"/>
      <c r="J207" s="105"/>
      <c r="K207" s="105"/>
      <c r="L207" s="105"/>
      <c r="M207" s="1"/>
      <c r="N207" s="1"/>
      <c r="O207" s="1"/>
      <c r="P207" s="1"/>
      <c r="Q207" s="1"/>
      <c r="R207" s="1"/>
      <c r="S207" s="1"/>
    </row>
    <row r="208" spans="1:19" ht="15.8" customHeight="1" x14ac:dyDescent="0.3">
      <c r="A208" s="21" t="s">
        <v>7</v>
      </c>
      <c r="B208" s="21" t="s">
        <v>8</v>
      </c>
      <c r="C208" s="78">
        <f>C207</f>
        <v>21</v>
      </c>
      <c r="D208" s="22" t="s">
        <v>221</v>
      </c>
      <c r="E208" s="20" t="s">
        <v>131</v>
      </c>
      <c r="F208" s="23"/>
      <c r="G208" s="36">
        <f>+H208/$H$6*100</f>
        <v>0.26239569673932239</v>
      </c>
      <c r="H208" s="43">
        <v>12000000</v>
      </c>
      <c r="I208" s="1"/>
      <c r="J208" s="105"/>
      <c r="K208" s="105"/>
      <c r="L208" s="105"/>
      <c r="M208" s="1"/>
      <c r="N208" s="1"/>
      <c r="O208" s="1"/>
      <c r="P208" s="1"/>
      <c r="Q208" s="1"/>
      <c r="R208" s="1"/>
      <c r="S208" s="1"/>
    </row>
    <row r="209" spans="1:19" ht="15.8" customHeight="1" x14ac:dyDescent="0.3">
      <c r="A209" s="7" t="s">
        <v>7</v>
      </c>
      <c r="B209" s="7" t="s">
        <v>8</v>
      </c>
      <c r="C209" s="50">
        <f>C208</f>
        <v>21</v>
      </c>
      <c r="D209" s="8" t="s">
        <v>222</v>
      </c>
      <c r="E209" s="24" t="s">
        <v>223</v>
      </c>
      <c r="F209" s="9"/>
      <c r="G209" s="37">
        <f>+H209/$H$6*100</f>
        <v>0.26239569673932239</v>
      </c>
      <c r="H209" s="44">
        <v>12000000</v>
      </c>
      <c r="I209" s="1"/>
      <c r="J209" s="105"/>
      <c r="K209" s="105"/>
      <c r="L209" s="105"/>
      <c r="M209" s="1"/>
      <c r="N209" s="1"/>
      <c r="O209" s="1"/>
      <c r="P209" s="1"/>
      <c r="Q209" s="1"/>
      <c r="R209" s="1"/>
      <c r="S209" s="1"/>
    </row>
    <row r="210" spans="1:19" ht="14.95" customHeight="1" x14ac:dyDescent="0.3">
      <c r="A210" s="10" t="s">
        <v>7</v>
      </c>
      <c r="B210" s="10" t="s">
        <v>8</v>
      </c>
      <c r="C210" s="79">
        <f>C209</f>
        <v>21</v>
      </c>
      <c r="D210" s="11" t="s">
        <v>224</v>
      </c>
      <c r="E210" s="16" t="s">
        <v>225</v>
      </c>
      <c r="F210" s="13"/>
      <c r="G210" s="39">
        <f>+H210/$H$6*100</f>
        <v>0.26239569673932239</v>
      </c>
      <c r="H210" s="45">
        <v>12000000</v>
      </c>
      <c r="I210" s="1"/>
      <c r="J210" s="105"/>
      <c r="K210" s="105"/>
      <c r="L210" s="105"/>
      <c r="M210" s="1"/>
      <c r="N210" s="1"/>
      <c r="O210" s="1"/>
      <c r="P210" s="1"/>
      <c r="Q210" s="1"/>
      <c r="R210" s="1"/>
      <c r="S210" s="1"/>
    </row>
    <row r="211" spans="1:19" ht="26.35" customHeight="1" x14ac:dyDescent="0.3">
      <c r="A211" s="7" t="s">
        <v>7</v>
      </c>
      <c r="B211" s="7" t="s">
        <v>8</v>
      </c>
      <c r="C211" s="77">
        <f>C207+1</f>
        <v>22</v>
      </c>
      <c r="D211" s="72"/>
      <c r="E211" s="73" t="s">
        <v>229</v>
      </c>
      <c r="F211" s="74"/>
      <c r="G211" s="75">
        <f t="shared" si="7"/>
        <v>1.4815319279187038</v>
      </c>
      <c r="H211" s="76">
        <v>67754095.650000006</v>
      </c>
      <c r="I211" s="1"/>
      <c r="J211" s="105"/>
      <c r="K211" s="105"/>
      <c r="L211" s="105"/>
      <c r="M211" s="1"/>
      <c r="N211" s="1"/>
      <c r="O211" s="1"/>
      <c r="P211" s="1"/>
      <c r="Q211" s="1"/>
      <c r="R211" s="1"/>
      <c r="S211" s="1"/>
    </row>
    <row r="212" spans="1:19" ht="15.8" customHeight="1" x14ac:dyDescent="0.3">
      <c r="A212" s="21" t="s">
        <v>7</v>
      </c>
      <c r="B212" s="21" t="s">
        <v>8</v>
      </c>
      <c r="C212" s="78">
        <f>C211</f>
        <v>22</v>
      </c>
      <c r="D212" s="22" t="s">
        <v>221</v>
      </c>
      <c r="E212" s="20" t="s">
        <v>131</v>
      </c>
      <c r="F212" s="23"/>
      <c r="G212" s="36">
        <f t="shared" si="7"/>
        <v>1.4815319279187038</v>
      </c>
      <c r="H212" s="43">
        <v>67754095.650000006</v>
      </c>
      <c r="I212" s="1"/>
      <c r="J212" s="105"/>
      <c r="K212" s="105"/>
      <c r="L212" s="105"/>
      <c r="M212" s="1"/>
      <c r="N212" s="1"/>
      <c r="O212" s="1"/>
      <c r="P212" s="1"/>
      <c r="Q212" s="1"/>
      <c r="R212" s="1"/>
      <c r="S212" s="1"/>
    </row>
    <row r="213" spans="1:19" ht="15.8" customHeight="1" x14ac:dyDescent="0.3">
      <c r="A213" s="7" t="s">
        <v>7</v>
      </c>
      <c r="B213" s="7" t="s">
        <v>8</v>
      </c>
      <c r="C213" s="50">
        <f>C212</f>
        <v>22</v>
      </c>
      <c r="D213" s="8" t="s">
        <v>222</v>
      </c>
      <c r="E213" s="24" t="s">
        <v>223</v>
      </c>
      <c r="F213" s="9"/>
      <c r="G213" s="37">
        <f t="shared" si="7"/>
        <v>1.4815319279187038</v>
      </c>
      <c r="H213" s="44">
        <v>67754095.650000006</v>
      </c>
      <c r="I213" s="1"/>
      <c r="J213" s="105"/>
      <c r="K213" s="105"/>
      <c r="L213" s="105"/>
      <c r="M213" s="1"/>
      <c r="N213" s="1"/>
      <c r="O213" s="1"/>
      <c r="P213" s="1"/>
      <c r="Q213" s="1"/>
      <c r="R213" s="1"/>
      <c r="S213" s="1"/>
    </row>
    <row r="214" spans="1:19" ht="14.95" customHeight="1" x14ac:dyDescent="0.3">
      <c r="A214" s="10" t="s">
        <v>7</v>
      </c>
      <c r="B214" s="10" t="s">
        <v>8</v>
      </c>
      <c r="C214" s="79">
        <f>C213</f>
        <v>22</v>
      </c>
      <c r="D214" s="11" t="s">
        <v>224</v>
      </c>
      <c r="E214" s="16" t="s">
        <v>225</v>
      </c>
      <c r="F214" s="13"/>
      <c r="G214" s="39">
        <f t="shared" si="7"/>
        <v>1.4815319279187038</v>
      </c>
      <c r="H214" s="45">
        <v>67754095.650000006</v>
      </c>
      <c r="I214" s="1"/>
      <c r="J214" s="105"/>
      <c r="K214" s="105"/>
      <c r="L214" s="105"/>
      <c r="M214" s="1"/>
      <c r="N214" s="1"/>
      <c r="O214" s="1"/>
      <c r="P214" s="1"/>
      <c r="Q214" s="1"/>
      <c r="R214" s="1"/>
      <c r="S214" s="1"/>
    </row>
    <row r="215" spans="1:19" ht="26.35" customHeight="1" x14ac:dyDescent="0.3">
      <c r="A215" s="7" t="s">
        <v>7</v>
      </c>
      <c r="B215" s="7" t="s">
        <v>8</v>
      </c>
      <c r="C215" s="77">
        <f>C211+1</f>
        <v>23</v>
      </c>
      <c r="D215" s="72"/>
      <c r="E215" s="73" t="e">
        <f>#REF!</f>
        <v>#REF!</v>
      </c>
      <c r="F215" s="74"/>
      <c r="G215" s="75">
        <f t="shared" si="7"/>
        <v>1.3189757022763273</v>
      </c>
      <c r="H215" s="76">
        <v>60320000</v>
      </c>
      <c r="I215" s="1"/>
      <c r="J215" s="105"/>
      <c r="K215" s="105"/>
      <c r="L215" s="105"/>
      <c r="M215" s="1"/>
      <c r="N215" s="1"/>
      <c r="O215" s="1"/>
      <c r="P215" s="1"/>
      <c r="Q215" s="1"/>
      <c r="R215" s="1"/>
      <c r="S215" s="1"/>
    </row>
    <row r="216" spans="1:19" ht="15.8" customHeight="1" x14ac:dyDescent="0.3">
      <c r="A216" s="21" t="s">
        <v>7</v>
      </c>
      <c r="B216" s="21" t="s">
        <v>8</v>
      </c>
      <c r="C216" s="78">
        <f>C215</f>
        <v>23</v>
      </c>
      <c r="D216" s="22" t="s">
        <v>221</v>
      </c>
      <c r="E216" s="20" t="s">
        <v>131</v>
      </c>
      <c r="F216" s="23"/>
      <c r="G216" s="36">
        <f t="shared" si="7"/>
        <v>1.3189757022763273</v>
      </c>
      <c r="H216" s="43">
        <v>60320000</v>
      </c>
      <c r="I216" s="1"/>
      <c r="J216" s="105"/>
      <c r="K216" s="105"/>
      <c r="L216" s="105"/>
      <c r="M216" s="1"/>
      <c r="N216" s="1"/>
      <c r="O216" s="1"/>
      <c r="P216" s="1"/>
      <c r="Q216" s="1"/>
      <c r="R216" s="1"/>
      <c r="S216" s="1"/>
    </row>
    <row r="217" spans="1:19" ht="15.8" customHeight="1" x14ac:dyDescent="0.3">
      <c r="A217" s="7" t="s">
        <v>7</v>
      </c>
      <c r="B217" s="7" t="s">
        <v>8</v>
      </c>
      <c r="C217" s="50">
        <f>C216</f>
        <v>23</v>
      </c>
      <c r="D217" s="8" t="s">
        <v>222</v>
      </c>
      <c r="E217" s="24" t="s">
        <v>223</v>
      </c>
      <c r="F217" s="9"/>
      <c r="G217" s="37">
        <f t="shared" si="7"/>
        <v>1.3189757022763273</v>
      </c>
      <c r="H217" s="44">
        <v>60320000</v>
      </c>
      <c r="I217" s="1"/>
      <c r="J217" s="105"/>
      <c r="K217" s="105"/>
      <c r="L217" s="105"/>
      <c r="M217" s="1"/>
      <c r="N217" s="1"/>
      <c r="O217" s="1"/>
      <c r="P217" s="1"/>
      <c r="Q217" s="1"/>
      <c r="R217" s="1"/>
      <c r="S217" s="1"/>
    </row>
    <row r="218" spans="1:19" ht="14.95" customHeight="1" x14ac:dyDescent="0.3">
      <c r="A218" s="10" t="s">
        <v>7</v>
      </c>
      <c r="B218" s="10" t="s">
        <v>8</v>
      </c>
      <c r="C218" s="79">
        <f>C217</f>
        <v>23</v>
      </c>
      <c r="D218" s="11" t="s">
        <v>224</v>
      </c>
      <c r="E218" s="16" t="s">
        <v>225</v>
      </c>
      <c r="F218" s="13"/>
      <c r="G218" s="39">
        <f t="shared" si="7"/>
        <v>1.3189757022763273</v>
      </c>
      <c r="H218" s="45">
        <v>60320000</v>
      </c>
      <c r="I218" s="1"/>
      <c r="J218" s="105"/>
      <c r="K218" s="105"/>
      <c r="L218" s="105"/>
      <c r="M218" s="1"/>
      <c r="N218" s="1"/>
      <c r="O218" s="1"/>
      <c r="P218" s="1"/>
      <c r="Q218" s="1"/>
      <c r="R218" s="1"/>
      <c r="S218" s="1"/>
    </row>
    <row r="219" spans="1:19" x14ac:dyDescent="0.3">
      <c r="A219" s="7" t="s">
        <v>7</v>
      </c>
      <c r="B219" s="7" t="s">
        <v>8</v>
      </c>
      <c r="C219" s="77">
        <f>C215+1</f>
        <v>24</v>
      </c>
      <c r="D219" s="72"/>
      <c r="E219" s="73" t="e">
        <f>#REF!</f>
        <v>#REF!</v>
      </c>
      <c r="F219" s="74"/>
      <c r="G219" s="75">
        <f t="shared" si="7"/>
        <v>1.284736343798055</v>
      </c>
      <c r="H219" s="81">
        <v>58754150</v>
      </c>
      <c r="I219" s="1"/>
      <c r="J219" s="105"/>
      <c r="K219" s="105"/>
      <c r="L219" s="105"/>
    </row>
    <row r="220" spans="1:19" ht="15.8" customHeight="1" x14ac:dyDescent="0.3">
      <c r="A220" s="21" t="s">
        <v>7</v>
      </c>
      <c r="B220" s="21" t="s">
        <v>8</v>
      </c>
      <c r="C220" s="78">
        <f>C219</f>
        <v>24</v>
      </c>
      <c r="D220" s="22" t="s">
        <v>221</v>
      </c>
      <c r="E220" s="20" t="s">
        <v>131</v>
      </c>
      <c r="F220" s="23"/>
      <c r="G220" s="36">
        <f t="shared" ref="G220:G251" si="8">+H220/$H$6*100</f>
        <v>1.284736343798055</v>
      </c>
      <c r="H220" s="82">
        <v>58754150</v>
      </c>
      <c r="I220" s="1"/>
      <c r="J220" s="105"/>
      <c r="K220" s="105"/>
      <c r="L220" s="105"/>
    </row>
    <row r="221" spans="1:19" x14ac:dyDescent="0.3">
      <c r="A221" s="7" t="s">
        <v>7</v>
      </c>
      <c r="B221" s="7" t="s">
        <v>8</v>
      </c>
      <c r="C221" s="50">
        <f>C220</f>
        <v>24</v>
      </c>
      <c r="D221" s="8" t="s">
        <v>222</v>
      </c>
      <c r="E221" s="24" t="s">
        <v>223</v>
      </c>
      <c r="F221" s="9"/>
      <c r="G221" s="37">
        <f t="shared" si="8"/>
        <v>1.284736343798055</v>
      </c>
      <c r="H221" s="83">
        <v>58754150</v>
      </c>
      <c r="I221" s="1"/>
      <c r="J221" s="105"/>
      <c r="K221" s="107"/>
      <c r="L221" s="107"/>
    </row>
    <row r="222" spans="1:19" x14ac:dyDescent="0.3">
      <c r="A222" s="10" t="s">
        <v>7</v>
      </c>
      <c r="B222" s="10" t="s">
        <v>8</v>
      </c>
      <c r="C222" s="79">
        <f>C221</f>
        <v>24</v>
      </c>
      <c r="D222" s="11" t="s">
        <v>224</v>
      </c>
      <c r="E222" s="16" t="s">
        <v>225</v>
      </c>
      <c r="F222" s="13"/>
      <c r="G222" s="39">
        <f t="shared" si="8"/>
        <v>1.284736343798055</v>
      </c>
      <c r="H222" s="84">
        <v>58754150</v>
      </c>
      <c r="I222" s="1"/>
      <c r="J222" s="105"/>
      <c r="K222" s="105"/>
      <c r="L222" s="105"/>
    </row>
    <row r="223" spans="1:19" ht="38.799999999999997" x14ac:dyDescent="0.3">
      <c r="A223" s="7" t="s">
        <v>7</v>
      </c>
      <c r="B223" s="7" t="s">
        <v>8</v>
      </c>
      <c r="C223" s="71">
        <f>C219+1</f>
        <v>25</v>
      </c>
      <c r="D223" s="72"/>
      <c r="E223" s="73" t="s">
        <v>220</v>
      </c>
      <c r="F223" s="74"/>
      <c r="G223" s="75">
        <f t="shared" si="8"/>
        <v>0.40941819225317094</v>
      </c>
      <c r="H223" s="76">
        <v>18723700</v>
      </c>
      <c r="I223" s="1"/>
      <c r="J223" s="105"/>
      <c r="K223" s="105"/>
      <c r="L223" s="105"/>
      <c r="M223" s="1"/>
      <c r="N223" s="1"/>
      <c r="O223" s="1"/>
      <c r="P223" s="1"/>
      <c r="Q223" s="1"/>
      <c r="R223" s="1"/>
      <c r="S223" s="1"/>
    </row>
    <row r="224" spans="1:19" x14ac:dyDescent="0.3">
      <c r="A224" s="21" t="s">
        <v>7</v>
      </c>
      <c r="B224" s="21" t="s">
        <v>8</v>
      </c>
      <c r="C224" s="55">
        <f>C223</f>
        <v>25</v>
      </c>
      <c r="D224" s="22">
        <v>2</v>
      </c>
      <c r="E224" s="20" t="s">
        <v>95</v>
      </c>
      <c r="F224" s="23"/>
      <c r="G224" s="36">
        <f t="shared" ref="G224:G231" si="9">+H224/$H$6*100</f>
        <v>0.40941819225317094</v>
      </c>
      <c r="H224" s="43">
        <v>18723700</v>
      </c>
      <c r="J224" s="102"/>
      <c r="K224" s="102"/>
      <c r="L224" s="102"/>
    </row>
    <row r="225" spans="1:19" x14ac:dyDescent="0.3">
      <c r="A225" s="7" t="s">
        <v>7</v>
      </c>
      <c r="B225" s="7" t="s">
        <v>8</v>
      </c>
      <c r="C225" s="56">
        <f t="shared" ref="C225:C231" si="10">C224</f>
        <v>25</v>
      </c>
      <c r="D225" s="8" t="s">
        <v>96</v>
      </c>
      <c r="E225" s="24" t="s">
        <v>97</v>
      </c>
      <c r="F225" s="9"/>
      <c r="G225" s="37">
        <f t="shared" si="9"/>
        <v>0.10386496329264844</v>
      </c>
      <c r="H225" s="44">
        <v>4750000</v>
      </c>
      <c r="J225" s="102"/>
      <c r="K225" s="102"/>
      <c r="L225" s="102"/>
    </row>
    <row r="226" spans="1:19" x14ac:dyDescent="0.3">
      <c r="A226" s="10" t="s">
        <v>7</v>
      </c>
      <c r="B226" s="10" t="s">
        <v>8</v>
      </c>
      <c r="C226" s="57">
        <f t="shared" si="10"/>
        <v>25</v>
      </c>
      <c r="D226" s="11" t="s">
        <v>98</v>
      </c>
      <c r="E226" s="16" t="s">
        <v>99</v>
      </c>
      <c r="F226" s="13"/>
      <c r="G226" s="39">
        <f t="shared" si="9"/>
        <v>0.10386496329264844</v>
      </c>
      <c r="H226" s="95">
        <v>4750000</v>
      </c>
      <c r="J226" s="102"/>
      <c r="K226" s="102"/>
      <c r="L226" s="102"/>
    </row>
    <row r="227" spans="1:19" ht="26.05" x14ac:dyDescent="0.3">
      <c r="A227" s="7" t="s">
        <v>7</v>
      </c>
      <c r="B227" s="7" t="s">
        <v>8</v>
      </c>
      <c r="C227" s="56">
        <f t="shared" si="10"/>
        <v>25</v>
      </c>
      <c r="D227" s="8" t="s">
        <v>104</v>
      </c>
      <c r="E227" s="24" t="s">
        <v>105</v>
      </c>
      <c r="F227" s="13"/>
      <c r="G227" s="37">
        <f t="shared" si="9"/>
        <v>0.30555322896052245</v>
      </c>
      <c r="H227" s="44">
        <v>13973700</v>
      </c>
      <c r="J227" s="102"/>
      <c r="K227" s="102"/>
      <c r="L227" s="102"/>
    </row>
    <row r="228" spans="1:19" x14ac:dyDescent="0.3">
      <c r="A228" s="10" t="s">
        <v>7</v>
      </c>
      <c r="B228" s="10" t="s">
        <v>8</v>
      </c>
      <c r="C228" s="57">
        <f t="shared" si="10"/>
        <v>25</v>
      </c>
      <c r="D228" s="11" t="s">
        <v>106</v>
      </c>
      <c r="E228" s="16" t="s">
        <v>156</v>
      </c>
      <c r="F228" s="13"/>
      <c r="G228" s="39">
        <f t="shared" si="9"/>
        <v>9.9463275479846319E-2</v>
      </c>
      <c r="H228" s="45">
        <v>4548700</v>
      </c>
      <c r="J228" s="102"/>
      <c r="K228" s="102"/>
      <c r="L228" s="102"/>
    </row>
    <row r="229" spans="1:19" x14ac:dyDescent="0.3">
      <c r="A229" s="10" t="s">
        <v>7</v>
      </c>
      <c r="B229" s="10" t="s">
        <v>8</v>
      </c>
      <c r="C229" s="57">
        <f t="shared" si="10"/>
        <v>25</v>
      </c>
      <c r="D229" s="11" t="s">
        <v>174</v>
      </c>
      <c r="E229" s="16" t="s">
        <v>158</v>
      </c>
      <c r="F229" s="13"/>
      <c r="G229" s="39">
        <f t="shared" si="9"/>
        <v>0.1854262923624545</v>
      </c>
      <c r="H229" s="45">
        <v>8480000</v>
      </c>
      <c r="J229" s="102"/>
      <c r="K229" s="102"/>
      <c r="L229" s="102"/>
    </row>
    <row r="230" spans="1:19" x14ac:dyDescent="0.3">
      <c r="A230" s="10" t="s">
        <v>7</v>
      </c>
      <c r="B230" s="10" t="s">
        <v>8</v>
      </c>
      <c r="C230" s="57">
        <f t="shared" si="10"/>
        <v>25</v>
      </c>
      <c r="D230" s="11" t="s">
        <v>175</v>
      </c>
      <c r="E230" s="16" t="s">
        <v>171</v>
      </c>
      <c r="F230" s="13"/>
      <c r="G230" s="39">
        <f t="shared" si="9"/>
        <v>1.9133019553908927E-2</v>
      </c>
      <c r="H230" s="45">
        <v>875000</v>
      </c>
      <c r="J230" s="102"/>
      <c r="K230" s="102"/>
      <c r="L230" s="102"/>
    </row>
    <row r="231" spans="1:19" x14ac:dyDescent="0.3">
      <c r="A231" s="10" t="s">
        <v>7</v>
      </c>
      <c r="B231" s="10" t="s">
        <v>8</v>
      </c>
      <c r="C231" s="57">
        <f t="shared" si="10"/>
        <v>25</v>
      </c>
      <c r="D231" s="11" t="s">
        <v>212</v>
      </c>
      <c r="E231" s="16" t="s">
        <v>213</v>
      </c>
      <c r="F231" s="13"/>
      <c r="G231" s="39">
        <f t="shared" si="9"/>
        <v>1.5306415643127141E-3</v>
      </c>
      <c r="H231" s="45">
        <v>70000</v>
      </c>
      <c r="J231" s="102"/>
      <c r="K231" s="102"/>
      <c r="L231" s="102"/>
    </row>
    <row r="232" spans="1:19" ht="26.05" x14ac:dyDescent="0.3">
      <c r="A232" s="7" t="s">
        <v>7</v>
      </c>
      <c r="B232" s="7" t="s">
        <v>8</v>
      </c>
      <c r="C232" s="71">
        <f>C223+1</f>
        <v>26</v>
      </c>
      <c r="D232" s="72"/>
      <c r="E232" s="73" t="s">
        <v>235</v>
      </c>
      <c r="F232" s="74"/>
      <c r="G232" s="75">
        <f t="shared" si="8"/>
        <v>0</v>
      </c>
      <c r="H232" s="76">
        <v>0</v>
      </c>
      <c r="I232" s="1"/>
      <c r="J232" s="105"/>
      <c r="K232" s="102"/>
      <c r="L232" s="105"/>
      <c r="M232" s="1"/>
      <c r="N232" s="1"/>
      <c r="O232" s="1"/>
      <c r="P232" s="1"/>
      <c r="Q232" s="1"/>
      <c r="R232" s="1"/>
      <c r="S232" s="1"/>
    </row>
    <row r="233" spans="1:19" x14ac:dyDescent="0.3">
      <c r="A233" s="21" t="s">
        <v>7</v>
      </c>
      <c r="B233" s="21" t="s">
        <v>8</v>
      </c>
      <c r="C233" s="55">
        <f t="shared" ref="C233:C243" si="11">C232</f>
        <v>26</v>
      </c>
      <c r="D233" s="22" t="s">
        <v>186</v>
      </c>
      <c r="E233" s="20" t="s">
        <v>47</v>
      </c>
      <c r="F233" s="36"/>
      <c r="G233" s="36">
        <f t="shared" si="8"/>
        <v>0</v>
      </c>
      <c r="H233" s="43">
        <v>0</v>
      </c>
      <c r="I233" s="1"/>
      <c r="J233" s="105"/>
      <c r="K233" s="102"/>
      <c r="L233" s="105"/>
      <c r="M233" s="1"/>
      <c r="N233" s="1"/>
      <c r="O233" s="1"/>
      <c r="P233" s="1"/>
      <c r="Q233" s="1"/>
      <c r="R233" s="1"/>
      <c r="S233" s="1"/>
    </row>
    <row r="234" spans="1:19" x14ac:dyDescent="0.3">
      <c r="A234" s="10" t="s">
        <v>7</v>
      </c>
      <c r="B234" s="10" t="s">
        <v>8</v>
      </c>
      <c r="C234" s="56">
        <f t="shared" si="11"/>
        <v>26</v>
      </c>
      <c r="D234" s="8" t="s">
        <v>199</v>
      </c>
      <c r="E234" s="24" t="s">
        <v>200</v>
      </c>
      <c r="F234" s="9"/>
      <c r="G234" s="37">
        <f t="shared" si="8"/>
        <v>0</v>
      </c>
      <c r="H234" s="44">
        <v>0</v>
      </c>
      <c r="J234" s="102"/>
      <c r="K234" s="102"/>
      <c r="L234" s="102"/>
    </row>
    <row r="235" spans="1:19" x14ac:dyDescent="0.3">
      <c r="A235" s="7" t="s">
        <v>7</v>
      </c>
      <c r="B235" s="7" t="s">
        <v>8</v>
      </c>
      <c r="C235" s="57">
        <f t="shared" si="11"/>
        <v>26</v>
      </c>
      <c r="D235" s="11" t="s">
        <v>201</v>
      </c>
      <c r="E235" s="16" t="s">
        <v>202</v>
      </c>
      <c r="F235" s="13"/>
      <c r="G235" s="39">
        <f t="shared" si="8"/>
        <v>0</v>
      </c>
      <c r="H235" s="45">
        <v>0</v>
      </c>
      <c r="J235" s="102"/>
      <c r="K235" s="102"/>
      <c r="L235" s="102"/>
    </row>
    <row r="236" spans="1:19" x14ac:dyDescent="0.3">
      <c r="A236" s="21" t="s">
        <v>7</v>
      </c>
      <c r="B236" s="21" t="s">
        <v>8</v>
      </c>
      <c r="C236" s="55">
        <f t="shared" si="11"/>
        <v>26</v>
      </c>
      <c r="D236" s="22">
        <v>2</v>
      </c>
      <c r="E236" s="20" t="s">
        <v>95</v>
      </c>
      <c r="F236" s="23"/>
      <c r="G236" s="36">
        <f t="shared" si="8"/>
        <v>0</v>
      </c>
      <c r="H236" s="43">
        <v>0</v>
      </c>
      <c r="J236" s="102"/>
      <c r="K236" s="102"/>
      <c r="L236" s="102"/>
    </row>
    <row r="237" spans="1:19" x14ac:dyDescent="0.3">
      <c r="A237" s="7" t="s">
        <v>7</v>
      </c>
      <c r="B237" s="7" t="s">
        <v>8</v>
      </c>
      <c r="C237" s="56">
        <f t="shared" si="11"/>
        <v>26</v>
      </c>
      <c r="D237" s="8" t="s">
        <v>96</v>
      </c>
      <c r="E237" s="24" t="s">
        <v>97</v>
      </c>
      <c r="F237" s="9"/>
      <c r="G237" s="37">
        <f t="shared" si="8"/>
        <v>0</v>
      </c>
      <c r="H237" s="44">
        <v>0</v>
      </c>
      <c r="J237" s="102"/>
      <c r="K237" s="102"/>
      <c r="L237" s="102"/>
    </row>
    <row r="238" spans="1:19" x14ac:dyDescent="0.3">
      <c r="A238" s="10" t="s">
        <v>7</v>
      </c>
      <c r="B238" s="10" t="s">
        <v>8</v>
      </c>
      <c r="C238" s="57">
        <f t="shared" si="11"/>
        <v>26</v>
      </c>
      <c r="D238" s="11" t="s">
        <v>98</v>
      </c>
      <c r="E238" s="16" t="s">
        <v>99</v>
      </c>
      <c r="F238" s="13"/>
      <c r="G238" s="39">
        <f t="shared" si="8"/>
        <v>0</v>
      </c>
      <c r="H238" s="45">
        <v>0</v>
      </c>
      <c r="J238" s="102"/>
      <c r="K238" s="102"/>
      <c r="L238" s="102"/>
    </row>
    <row r="239" spans="1:19" ht="26.05" x14ac:dyDescent="0.3">
      <c r="A239" s="7" t="s">
        <v>7</v>
      </c>
      <c r="B239" s="7" t="s">
        <v>8</v>
      </c>
      <c r="C239" s="56">
        <f t="shared" si="11"/>
        <v>26</v>
      </c>
      <c r="D239" s="8" t="s">
        <v>104</v>
      </c>
      <c r="E239" s="24" t="s">
        <v>105</v>
      </c>
      <c r="F239" s="13"/>
      <c r="G239" s="37">
        <f t="shared" si="8"/>
        <v>0</v>
      </c>
      <c r="H239" s="44">
        <v>0</v>
      </c>
      <c r="J239" s="102"/>
      <c r="K239" s="102"/>
      <c r="L239" s="102"/>
    </row>
    <row r="240" spans="1:19" x14ac:dyDescent="0.3">
      <c r="A240" s="10" t="s">
        <v>7</v>
      </c>
      <c r="B240" s="10" t="s">
        <v>8</v>
      </c>
      <c r="C240" s="57">
        <f t="shared" si="11"/>
        <v>26</v>
      </c>
      <c r="D240" s="11" t="s">
        <v>106</v>
      </c>
      <c r="E240" s="16" t="s">
        <v>156</v>
      </c>
      <c r="F240" s="13"/>
      <c r="G240" s="39">
        <f t="shared" si="8"/>
        <v>0</v>
      </c>
      <c r="H240" s="45">
        <v>0</v>
      </c>
      <c r="J240" s="102"/>
      <c r="K240" s="102"/>
      <c r="L240" s="102"/>
    </row>
    <row r="241" spans="1:12" x14ac:dyDescent="0.3">
      <c r="A241" s="10" t="s">
        <v>7</v>
      </c>
      <c r="B241" s="10" t="s">
        <v>8</v>
      </c>
      <c r="C241" s="57">
        <f t="shared" si="11"/>
        <v>26</v>
      </c>
      <c r="D241" s="11" t="s">
        <v>174</v>
      </c>
      <c r="E241" s="16" t="s">
        <v>158</v>
      </c>
      <c r="F241" s="13"/>
      <c r="G241" s="39">
        <f t="shared" si="8"/>
        <v>0</v>
      </c>
      <c r="H241" s="45">
        <v>0</v>
      </c>
      <c r="J241" s="102"/>
      <c r="K241" s="102"/>
      <c r="L241" s="102"/>
    </row>
    <row r="242" spans="1:12" x14ac:dyDescent="0.3">
      <c r="A242" s="10" t="s">
        <v>7</v>
      </c>
      <c r="B242" s="10" t="s">
        <v>8</v>
      </c>
      <c r="C242" s="57">
        <f t="shared" si="11"/>
        <v>26</v>
      </c>
      <c r="D242" s="11" t="s">
        <v>175</v>
      </c>
      <c r="E242" s="16" t="s">
        <v>171</v>
      </c>
      <c r="F242" s="13"/>
      <c r="G242" s="39">
        <f t="shared" si="8"/>
        <v>0</v>
      </c>
      <c r="H242" s="45">
        <v>0</v>
      </c>
      <c r="J242" s="102"/>
      <c r="K242" s="102"/>
      <c r="L242" s="102"/>
    </row>
    <row r="243" spans="1:12" x14ac:dyDescent="0.3">
      <c r="A243" s="10" t="s">
        <v>7</v>
      </c>
      <c r="B243" s="10" t="s">
        <v>8</v>
      </c>
      <c r="C243" s="57">
        <f t="shared" si="11"/>
        <v>26</v>
      </c>
      <c r="D243" s="11" t="s">
        <v>212</v>
      </c>
      <c r="E243" s="16" t="s">
        <v>213</v>
      </c>
      <c r="F243" s="13"/>
      <c r="G243" s="39">
        <f t="shared" si="8"/>
        <v>0</v>
      </c>
      <c r="H243" s="45">
        <v>0</v>
      </c>
      <c r="J243" s="102"/>
      <c r="K243" s="102"/>
      <c r="L243" s="102"/>
    </row>
    <row r="244" spans="1:12" ht="38.799999999999997" x14ac:dyDescent="0.3">
      <c r="A244" s="7" t="s">
        <v>7</v>
      </c>
      <c r="B244" s="7" t="s">
        <v>8</v>
      </c>
      <c r="C244" s="71">
        <f>C240+1</f>
        <v>27</v>
      </c>
      <c r="D244" s="72"/>
      <c r="E244" s="73" t="s">
        <v>236</v>
      </c>
      <c r="F244" s="74"/>
      <c r="G244" s="75">
        <f t="shared" si="8"/>
        <v>0</v>
      </c>
      <c r="H244" s="76">
        <v>0</v>
      </c>
      <c r="J244" s="102"/>
      <c r="K244" s="102"/>
      <c r="L244" s="102"/>
    </row>
    <row r="245" spans="1:12" x14ac:dyDescent="0.3">
      <c r="A245" s="21" t="s">
        <v>7</v>
      </c>
      <c r="B245" s="21" t="s">
        <v>8</v>
      </c>
      <c r="C245" s="55">
        <f t="shared" ref="C245:C255" si="12">C244</f>
        <v>27</v>
      </c>
      <c r="D245" s="22" t="s">
        <v>186</v>
      </c>
      <c r="E245" s="20" t="s">
        <v>47</v>
      </c>
      <c r="F245" s="36"/>
      <c r="G245" s="36">
        <f t="shared" si="8"/>
        <v>0</v>
      </c>
      <c r="H245" s="43">
        <v>0</v>
      </c>
      <c r="J245" s="102"/>
      <c r="K245" s="102"/>
      <c r="L245" s="102"/>
    </row>
    <row r="246" spans="1:12" x14ac:dyDescent="0.3">
      <c r="A246" s="10" t="s">
        <v>7</v>
      </c>
      <c r="B246" s="10" t="s">
        <v>8</v>
      </c>
      <c r="C246" s="56">
        <f t="shared" si="12"/>
        <v>27</v>
      </c>
      <c r="D246" s="8" t="s">
        <v>199</v>
      </c>
      <c r="E246" s="24" t="s">
        <v>200</v>
      </c>
      <c r="F246" s="9"/>
      <c r="G246" s="37">
        <f t="shared" si="8"/>
        <v>0</v>
      </c>
      <c r="H246" s="44">
        <v>0</v>
      </c>
      <c r="J246" s="102"/>
      <c r="K246" s="102"/>
      <c r="L246" s="102"/>
    </row>
    <row r="247" spans="1:12" x14ac:dyDescent="0.3">
      <c r="A247" s="7" t="s">
        <v>7</v>
      </c>
      <c r="B247" s="7" t="s">
        <v>8</v>
      </c>
      <c r="C247" s="57">
        <f t="shared" si="12"/>
        <v>27</v>
      </c>
      <c r="D247" s="11" t="s">
        <v>201</v>
      </c>
      <c r="E247" s="16" t="s">
        <v>202</v>
      </c>
      <c r="F247" s="13"/>
      <c r="G247" s="39">
        <f t="shared" si="8"/>
        <v>0</v>
      </c>
      <c r="H247" s="45">
        <v>0</v>
      </c>
      <c r="J247" s="102"/>
      <c r="K247" s="102"/>
      <c r="L247" s="102"/>
    </row>
    <row r="248" spans="1:12" x14ac:dyDescent="0.3">
      <c r="A248" s="21" t="s">
        <v>7</v>
      </c>
      <c r="B248" s="21" t="s">
        <v>8</v>
      </c>
      <c r="C248" s="55">
        <f t="shared" si="12"/>
        <v>27</v>
      </c>
      <c r="D248" s="22">
        <v>2</v>
      </c>
      <c r="E248" s="20" t="s">
        <v>95</v>
      </c>
      <c r="F248" s="23"/>
      <c r="G248" s="36">
        <f t="shared" si="8"/>
        <v>0</v>
      </c>
      <c r="H248" s="43">
        <v>0</v>
      </c>
      <c r="J248" s="102"/>
      <c r="K248" s="102"/>
      <c r="L248" s="102"/>
    </row>
    <row r="249" spans="1:12" x14ac:dyDescent="0.3">
      <c r="A249" s="7" t="s">
        <v>7</v>
      </c>
      <c r="B249" s="7" t="s">
        <v>8</v>
      </c>
      <c r="C249" s="56">
        <f t="shared" si="12"/>
        <v>27</v>
      </c>
      <c r="D249" s="8" t="s">
        <v>96</v>
      </c>
      <c r="E249" s="24" t="s">
        <v>97</v>
      </c>
      <c r="F249" s="9"/>
      <c r="G249" s="37">
        <f t="shared" si="8"/>
        <v>0</v>
      </c>
      <c r="H249" s="44">
        <v>0</v>
      </c>
      <c r="J249" s="102"/>
      <c r="K249" s="102"/>
      <c r="L249" s="102"/>
    </row>
    <row r="250" spans="1:12" x14ac:dyDescent="0.3">
      <c r="A250" s="10" t="s">
        <v>7</v>
      </c>
      <c r="B250" s="10" t="s">
        <v>8</v>
      </c>
      <c r="C250" s="57">
        <f t="shared" si="12"/>
        <v>27</v>
      </c>
      <c r="D250" s="11" t="s">
        <v>98</v>
      </c>
      <c r="E250" s="16" t="s">
        <v>99</v>
      </c>
      <c r="F250" s="13"/>
      <c r="G250" s="39">
        <f t="shared" si="8"/>
        <v>0</v>
      </c>
      <c r="H250" s="45">
        <v>0</v>
      </c>
      <c r="J250" s="102"/>
      <c r="K250" s="102"/>
      <c r="L250" s="102"/>
    </row>
    <row r="251" spans="1:12" ht="26.05" x14ac:dyDescent="0.3">
      <c r="A251" s="7" t="s">
        <v>7</v>
      </c>
      <c r="B251" s="7" t="s">
        <v>8</v>
      </c>
      <c r="C251" s="56">
        <f t="shared" si="12"/>
        <v>27</v>
      </c>
      <c r="D251" s="8" t="s">
        <v>104</v>
      </c>
      <c r="E251" s="24" t="s">
        <v>105</v>
      </c>
      <c r="F251" s="13"/>
      <c r="G251" s="37">
        <f t="shared" si="8"/>
        <v>0</v>
      </c>
      <c r="H251" s="44">
        <v>0</v>
      </c>
      <c r="J251" s="102"/>
      <c r="K251" s="102"/>
      <c r="L251" s="102"/>
    </row>
    <row r="252" spans="1:12" x14ac:dyDescent="0.3">
      <c r="A252" s="10" t="s">
        <v>7</v>
      </c>
      <c r="B252" s="10" t="s">
        <v>8</v>
      </c>
      <c r="C252" s="57">
        <f t="shared" si="12"/>
        <v>27</v>
      </c>
      <c r="D252" s="11" t="s">
        <v>106</v>
      </c>
      <c r="E252" s="16" t="s">
        <v>156</v>
      </c>
      <c r="F252" s="13"/>
      <c r="G252" s="39">
        <f t="shared" ref="G252:G270" si="13">+H252/$H$6*100</f>
        <v>0</v>
      </c>
      <c r="H252" s="45">
        <v>0</v>
      </c>
      <c r="J252" s="102"/>
      <c r="K252" s="102"/>
      <c r="L252" s="102"/>
    </row>
    <row r="253" spans="1:12" x14ac:dyDescent="0.3">
      <c r="A253" s="10" t="s">
        <v>7</v>
      </c>
      <c r="B253" s="10" t="s">
        <v>8</v>
      </c>
      <c r="C253" s="57">
        <f t="shared" si="12"/>
        <v>27</v>
      </c>
      <c r="D253" s="11" t="s">
        <v>174</v>
      </c>
      <c r="E253" s="16" t="s">
        <v>158</v>
      </c>
      <c r="F253" s="13"/>
      <c r="G253" s="39">
        <f t="shared" si="13"/>
        <v>0</v>
      </c>
      <c r="H253" s="45">
        <v>0</v>
      </c>
      <c r="J253" s="102"/>
      <c r="K253" s="102"/>
      <c r="L253" s="102"/>
    </row>
    <row r="254" spans="1:12" x14ac:dyDescent="0.3">
      <c r="A254" s="10" t="s">
        <v>7</v>
      </c>
      <c r="B254" s="10" t="s">
        <v>8</v>
      </c>
      <c r="C254" s="57">
        <f t="shared" si="12"/>
        <v>27</v>
      </c>
      <c r="D254" s="11" t="s">
        <v>175</v>
      </c>
      <c r="E254" s="16" t="s">
        <v>171</v>
      </c>
      <c r="F254" s="13"/>
      <c r="G254" s="39">
        <f t="shared" si="13"/>
        <v>0</v>
      </c>
      <c r="H254" s="45">
        <v>0</v>
      </c>
      <c r="J254" s="102"/>
      <c r="K254" s="102"/>
      <c r="L254" s="102"/>
    </row>
    <row r="255" spans="1:12" x14ac:dyDescent="0.3">
      <c r="A255" s="10" t="s">
        <v>7</v>
      </c>
      <c r="B255" s="10" t="s">
        <v>8</v>
      </c>
      <c r="C255" s="57">
        <f t="shared" si="12"/>
        <v>27</v>
      </c>
      <c r="D255" s="11" t="s">
        <v>212</v>
      </c>
      <c r="E255" s="16" t="s">
        <v>213</v>
      </c>
      <c r="F255" s="13"/>
      <c r="G255" s="39">
        <f t="shared" si="13"/>
        <v>0</v>
      </c>
      <c r="H255" s="45">
        <v>0</v>
      </c>
      <c r="J255" s="102"/>
      <c r="K255" s="105"/>
      <c r="L255" s="105"/>
    </row>
    <row r="256" spans="1:12" ht="26.05" x14ac:dyDescent="0.3">
      <c r="A256" s="7" t="s">
        <v>7</v>
      </c>
      <c r="B256" s="7" t="s">
        <v>8</v>
      </c>
      <c r="C256" s="77">
        <f>C252+1</f>
        <v>28</v>
      </c>
      <c r="D256" s="72"/>
      <c r="E256" s="73" t="s">
        <v>226</v>
      </c>
      <c r="F256" s="74"/>
      <c r="G256" s="75">
        <f t="shared" si="13"/>
        <v>0.45044594606917016</v>
      </c>
      <c r="H256" s="76">
        <v>20600000</v>
      </c>
      <c r="J256" s="102"/>
      <c r="K256" s="105"/>
      <c r="L256" s="105"/>
    </row>
    <row r="257" spans="1:19" x14ac:dyDescent="0.3">
      <c r="A257" s="21" t="s">
        <v>7</v>
      </c>
      <c r="B257" s="21" t="s">
        <v>8</v>
      </c>
      <c r="C257" s="78">
        <f>C256</f>
        <v>28</v>
      </c>
      <c r="D257" s="22">
        <v>1</v>
      </c>
      <c r="E257" s="20" t="s">
        <v>47</v>
      </c>
      <c r="F257" s="23"/>
      <c r="G257" s="36">
        <f t="shared" si="13"/>
        <v>0.45044594606917016</v>
      </c>
      <c r="H257" s="43">
        <v>20600000</v>
      </c>
      <c r="J257" s="102"/>
      <c r="K257" s="107"/>
      <c r="L257" s="107"/>
    </row>
    <row r="258" spans="1:19" x14ac:dyDescent="0.3">
      <c r="A258" s="7" t="s">
        <v>7</v>
      </c>
      <c r="B258" s="7" t="s">
        <v>8</v>
      </c>
      <c r="C258" s="50">
        <f>C257</f>
        <v>28</v>
      </c>
      <c r="D258" s="8" t="s">
        <v>60</v>
      </c>
      <c r="E258" s="54" t="s">
        <v>61</v>
      </c>
      <c r="F258" s="9"/>
      <c r="G258" s="37">
        <f t="shared" si="13"/>
        <v>0.45044594606917016</v>
      </c>
      <c r="H258" s="44">
        <v>20600000</v>
      </c>
      <c r="J258" s="102"/>
      <c r="K258" s="107"/>
      <c r="L258" s="107"/>
    </row>
    <row r="259" spans="1:19" x14ac:dyDescent="0.3">
      <c r="A259" s="10" t="s">
        <v>7</v>
      </c>
      <c r="B259" s="10" t="s">
        <v>8</v>
      </c>
      <c r="C259" s="79">
        <f>C258</f>
        <v>28</v>
      </c>
      <c r="D259" s="11" t="s">
        <v>62</v>
      </c>
      <c r="E259" s="53" t="s">
        <v>157</v>
      </c>
      <c r="F259" s="13"/>
      <c r="G259" s="39">
        <f t="shared" si="13"/>
        <v>0.45044594606917016</v>
      </c>
      <c r="H259" s="45">
        <v>20600000</v>
      </c>
      <c r="J259" s="102"/>
      <c r="K259" s="107"/>
      <c r="L259" s="107"/>
    </row>
    <row r="260" spans="1:19" ht="25.5" x14ac:dyDescent="0.3">
      <c r="A260" s="7" t="s">
        <v>7</v>
      </c>
      <c r="B260" s="7" t="s">
        <v>8</v>
      </c>
      <c r="C260" s="77">
        <f>C256+1</f>
        <v>29</v>
      </c>
      <c r="D260" s="72"/>
      <c r="E260" s="80" t="s">
        <v>218</v>
      </c>
      <c r="F260" s="74"/>
      <c r="G260" s="75">
        <f t="shared" si="13"/>
        <v>1.0495827869572896</v>
      </c>
      <c r="H260" s="76">
        <v>48000000</v>
      </c>
      <c r="J260" s="102"/>
      <c r="K260" s="102"/>
      <c r="L260" s="102"/>
    </row>
    <row r="261" spans="1:19" x14ac:dyDescent="0.3">
      <c r="A261" s="21" t="s">
        <v>7</v>
      </c>
      <c r="B261" s="21" t="s">
        <v>8</v>
      </c>
      <c r="C261" s="78">
        <f>C260</f>
        <v>29</v>
      </c>
      <c r="D261" s="22" t="s">
        <v>221</v>
      </c>
      <c r="E261" s="20" t="s">
        <v>131</v>
      </c>
      <c r="F261" s="23"/>
      <c r="G261" s="36">
        <f t="shared" si="13"/>
        <v>1.0495827869572896</v>
      </c>
      <c r="H261" s="43">
        <v>48000000</v>
      </c>
      <c r="J261" s="102"/>
      <c r="K261" s="102"/>
      <c r="L261" s="102"/>
    </row>
    <row r="262" spans="1:19" x14ac:dyDescent="0.3">
      <c r="A262" s="7" t="s">
        <v>7</v>
      </c>
      <c r="B262" s="7" t="s">
        <v>8</v>
      </c>
      <c r="C262" s="50">
        <f>C261</f>
        <v>29</v>
      </c>
      <c r="D262" s="8" t="s">
        <v>222</v>
      </c>
      <c r="E262" s="24" t="s">
        <v>223</v>
      </c>
      <c r="F262" s="9"/>
      <c r="G262" s="37">
        <f t="shared" si="13"/>
        <v>1.0495827869572896</v>
      </c>
      <c r="H262" s="44">
        <v>48000000</v>
      </c>
      <c r="J262" s="102"/>
      <c r="K262" s="102"/>
      <c r="L262" s="102"/>
    </row>
    <row r="263" spans="1:19" x14ac:dyDescent="0.3">
      <c r="A263" s="10" t="s">
        <v>7</v>
      </c>
      <c r="B263" s="10" t="s">
        <v>8</v>
      </c>
      <c r="C263" s="79">
        <f>C262</f>
        <v>29</v>
      </c>
      <c r="D263" s="11" t="s">
        <v>224</v>
      </c>
      <c r="E263" s="16" t="s">
        <v>225</v>
      </c>
      <c r="F263" s="13"/>
      <c r="G263" s="39">
        <f t="shared" si="13"/>
        <v>1.0495827869572896</v>
      </c>
      <c r="H263" s="45">
        <v>48000000</v>
      </c>
      <c r="J263" s="102"/>
      <c r="K263" s="102"/>
      <c r="L263" s="102"/>
    </row>
    <row r="264" spans="1:19" x14ac:dyDescent="0.3">
      <c r="A264" s="7" t="s">
        <v>7</v>
      </c>
      <c r="B264" s="7" t="s">
        <v>8</v>
      </c>
      <c r="C264" s="71">
        <f>C260+1</f>
        <v>30</v>
      </c>
      <c r="D264" s="72"/>
      <c r="E264" s="73" t="s">
        <v>242</v>
      </c>
      <c r="F264" s="74"/>
      <c r="G264" s="75">
        <f t="shared" si="13"/>
        <v>0.2613023813362419</v>
      </c>
      <c r="H264" s="76">
        <v>11950000</v>
      </c>
      <c r="I264" s="1"/>
      <c r="J264" s="105"/>
      <c r="K264" s="105"/>
      <c r="L264" s="105"/>
      <c r="M264" s="1"/>
      <c r="N264" s="1"/>
      <c r="O264" s="1"/>
      <c r="P264" s="1"/>
      <c r="Q264" s="1"/>
      <c r="R264" s="1"/>
      <c r="S264" s="1"/>
    </row>
    <row r="265" spans="1:19" x14ac:dyDescent="0.3">
      <c r="A265" s="21" t="s">
        <v>7</v>
      </c>
      <c r="B265" s="21" t="s">
        <v>8</v>
      </c>
      <c r="C265" s="78">
        <f>C264</f>
        <v>30</v>
      </c>
      <c r="D265" s="22">
        <v>2</v>
      </c>
      <c r="E265" s="20" t="s">
        <v>95</v>
      </c>
      <c r="F265" s="23"/>
      <c r="G265" s="36">
        <f t="shared" si="13"/>
        <v>0.2613023813362419</v>
      </c>
      <c r="H265" s="43">
        <v>11950000</v>
      </c>
      <c r="I265" s="1"/>
      <c r="J265" s="105"/>
      <c r="K265" s="102"/>
      <c r="L265" s="105"/>
      <c r="M265" s="1"/>
      <c r="N265" s="1"/>
      <c r="O265" s="1"/>
      <c r="P265" s="1"/>
      <c r="Q265" s="1"/>
      <c r="R265" s="1"/>
      <c r="S265" s="1"/>
    </row>
    <row r="266" spans="1:19" x14ac:dyDescent="0.3">
      <c r="A266" s="7" t="s">
        <v>7</v>
      </c>
      <c r="B266" s="7" t="s">
        <v>8</v>
      </c>
      <c r="C266" s="50">
        <f>C265</f>
        <v>30</v>
      </c>
      <c r="D266" s="8" t="s">
        <v>96</v>
      </c>
      <c r="E266" s="24" t="s">
        <v>97</v>
      </c>
      <c r="F266" s="9"/>
      <c r="G266" s="37">
        <f t="shared" si="13"/>
        <v>6.5598924184830598E-2</v>
      </c>
      <c r="H266" s="44">
        <v>3000000</v>
      </c>
      <c r="I266" s="1"/>
      <c r="J266" s="105"/>
      <c r="K266" s="102"/>
      <c r="L266" s="105"/>
      <c r="M266" s="1"/>
      <c r="N266" s="1"/>
      <c r="O266" s="1"/>
      <c r="P266" s="1"/>
      <c r="Q266" s="1"/>
      <c r="R266" s="1"/>
      <c r="S266" s="1"/>
    </row>
    <row r="267" spans="1:19" x14ac:dyDescent="0.3">
      <c r="A267" s="10" t="s">
        <v>7</v>
      </c>
      <c r="B267" s="10" t="s">
        <v>8</v>
      </c>
      <c r="C267" s="79">
        <f>C266</f>
        <v>30</v>
      </c>
      <c r="D267" s="11" t="s">
        <v>98</v>
      </c>
      <c r="E267" s="16" t="s">
        <v>99</v>
      </c>
      <c r="F267" s="13"/>
      <c r="G267" s="39">
        <f t="shared" si="13"/>
        <v>6.5598924184830598E-2</v>
      </c>
      <c r="H267" s="45">
        <v>3000000</v>
      </c>
      <c r="I267" s="1"/>
      <c r="J267" s="105"/>
      <c r="K267" s="102"/>
      <c r="L267" s="105"/>
      <c r="M267" s="1"/>
      <c r="N267" s="1"/>
      <c r="O267" s="1"/>
      <c r="P267" s="1"/>
      <c r="Q267" s="1"/>
      <c r="R267" s="1"/>
      <c r="S267" s="1"/>
    </row>
    <row r="268" spans="1:19" ht="26.05" x14ac:dyDescent="0.3">
      <c r="A268" s="7" t="s">
        <v>7</v>
      </c>
      <c r="B268" s="7" t="s">
        <v>8</v>
      </c>
      <c r="C268" s="56">
        <f>C267</f>
        <v>30</v>
      </c>
      <c r="D268" s="8" t="s">
        <v>104</v>
      </c>
      <c r="E268" s="24" t="s">
        <v>105</v>
      </c>
      <c r="F268" s="13"/>
      <c r="G268" s="37">
        <f t="shared" si="13"/>
        <v>0.19570345715141127</v>
      </c>
      <c r="H268" s="44">
        <v>8950000</v>
      </c>
      <c r="I268" s="1"/>
      <c r="J268" s="105"/>
      <c r="K268" s="102"/>
      <c r="L268" s="105"/>
      <c r="M268" s="1"/>
      <c r="N268" s="1"/>
      <c r="O268" s="1"/>
      <c r="P268" s="1"/>
      <c r="Q268" s="1"/>
      <c r="R268" s="1"/>
      <c r="S268" s="1"/>
    </row>
    <row r="269" spans="1:19" x14ac:dyDescent="0.3">
      <c r="A269" s="10" t="s">
        <v>7</v>
      </c>
      <c r="B269" s="10" t="s">
        <v>8</v>
      </c>
      <c r="C269" s="57">
        <f>C268</f>
        <v>30</v>
      </c>
      <c r="D269" s="11" t="s">
        <v>106</v>
      </c>
      <c r="E269" s="16" t="s">
        <v>156</v>
      </c>
      <c r="F269" s="13"/>
      <c r="G269" s="39">
        <f>+H269/$H$6*100</f>
        <v>2.1866308061610201E-2</v>
      </c>
      <c r="H269" s="45">
        <v>1000000</v>
      </c>
      <c r="J269" s="102"/>
      <c r="K269" s="102"/>
      <c r="L269" s="102"/>
    </row>
    <row r="270" spans="1:19" x14ac:dyDescent="0.3">
      <c r="A270" s="10" t="s">
        <v>7</v>
      </c>
      <c r="B270" s="10" t="s">
        <v>8</v>
      </c>
      <c r="C270" s="79">
        <f>C268</f>
        <v>30</v>
      </c>
      <c r="D270" s="11" t="s">
        <v>174</v>
      </c>
      <c r="E270" s="16" t="s">
        <v>158</v>
      </c>
      <c r="F270" s="13"/>
      <c r="G270" s="39">
        <f t="shared" si="13"/>
        <v>0.15634410264051293</v>
      </c>
      <c r="H270" s="45">
        <v>7150000</v>
      </c>
      <c r="I270" s="1"/>
      <c r="J270" s="105"/>
      <c r="K270" s="102"/>
      <c r="L270" s="105"/>
      <c r="M270" s="1"/>
      <c r="N270" s="1"/>
      <c r="O270" s="1"/>
      <c r="P270" s="1"/>
      <c r="Q270" s="1"/>
      <c r="R270" s="1"/>
      <c r="S270" s="1"/>
    </row>
    <row r="271" spans="1:19" x14ac:dyDescent="0.3">
      <c r="A271" s="10" t="s">
        <v>7</v>
      </c>
      <c r="B271" s="10" t="s">
        <v>8</v>
      </c>
      <c r="C271" s="57">
        <f>C270</f>
        <v>30</v>
      </c>
      <c r="D271" s="11" t="s">
        <v>175</v>
      </c>
      <c r="E271" s="16" t="s">
        <v>171</v>
      </c>
      <c r="F271" s="13"/>
      <c r="G271" s="39">
        <f>+H271/$H$6*100</f>
        <v>1.09331540308051E-2</v>
      </c>
      <c r="H271" s="45">
        <v>500000</v>
      </c>
      <c r="J271" s="102"/>
      <c r="K271" s="102"/>
      <c r="L271" s="102"/>
    </row>
    <row r="272" spans="1:19" x14ac:dyDescent="0.3">
      <c r="A272" s="10" t="s">
        <v>7</v>
      </c>
      <c r="B272" s="10" t="s">
        <v>8</v>
      </c>
      <c r="C272" s="57">
        <f>C270</f>
        <v>30</v>
      </c>
      <c r="D272" s="11" t="s">
        <v>212</v>
      </c>
      <c r="E272" s="16" t="s">
        <v>213</v>
      </c>
      <c r="F272" s="13"/>
      <c r="G272" s="39">
        <f>+H272/$H$6*100</f>
        <v>6.5598924184830602E-3</v>
      </c>
      <c r="H272" s="45">
        <v>300000</v>
      </c>
      <c r="J272" s="102"/>
      <c r="K272" s="105"/>
      <c r="L272" s="105"/>
    </row>
    <row r="273" spans="1:19" x14ac:dyDescent="0.3">
      <c r="A273" s="7" t="s">
        <v>7</v>
      </c>
      <c r="B273" s="7" t="s">
        <v>8</v>
      </c>
      <c r="C273" s="71">
        <f>C266+1</f>
        <v>31</v>
      </c>
      <c r="D273" s="72"/>
      <c r="E273" s="73" t="s">
        <v>243</v>
      </c>
      <c r="F273" s="74"/>
      <c r="G273" s="75">
        <f t="shared" ref="G273:G318" si="14">+H273/$H$6*100</f>
        <v>0.15087752562511039</v>
      </c>
      <c r="H273" s="76">
        <v>6900000</v>
      </c>
      <c r="I273" s="1"/>
      <c r="J273" s="105"/>
      <c r="K273" s="105"/>
      <c r="L273" s="105"/>
      <c r="M273" s="1"/>
      <c r="N273" s="1"/>
      <c r="O273" s="1"/>
      <c r="P273" s="1"/>
      <c r="Q273" s="1"/>
      <c r="R273" s="1"/>
      <c r="S273" s="1"/>
    </row>
    <row r="274" spans="1:19" x14ac:dyDescent="0.3">
      <c r="A274" s="21" t="s">
        <v>7</v>
      </c>
      <c r="B274" s="21" t="s">
        <v>8</v>
      </c>
      <c r="C274" s="78">
        <f>C273</f>
        <v>31</v>
      </c>
      <c r="D274" s="22">
        <v>2</v>
      </c>
      <c r="E274" s="20" t="s">
        <v>95</v>
      </c>
      <c r="F274" s="23"/>
      <c r="G274" s="36">
        <f t="shared" si="14"/>
        <v>0.15087752562511039</v>
      </c>
      <c r="H274" s="43">
        <v>6900000</v>
      </c>
      <c r="I274" s="1"/>
      <c r="J274" s="105"/>
      <c r="K274" s="102"/>
      <c r="L274" s="105"/>
      <c r="M274" s="1"/>
      <c r="N274" s="1"/>
      <c r="O274" s="1"/>
      <c r="P274" s="1"/>
      <c r="Q274" s="1"/>
      <c r="R274" s="1"/>
      <c r="S274" s="1"/>
    </row>
    <row r="275" spans="1:19" x14ac:dyDescent="0.3">
      <c r="A275" s="7" t="s">
        <v>7</v>
      </c>
      <c r="B275" s="7" t="s">
        <v>8</v>
      </c>
      <c r="C275" s="50">
        <f>C274</f>
        <v>31</v>
      </c>
      <c r="D275" s="8" t="s">
        <v>96</v>
      </c>
      <c r="E275" s="24" t="s">
        <v>97</v>
      </c>
      <c r="F275" s="9"/>
      <c r="G275" s="37">
        <f t="shared" si="14"/>
        <v>0.15087752562511039</v>
      </c>
      <c r="H275" s="44">
        <v>6900000</v>
      </c>
      <c r="I275" s="1"/>
      <c r="J275" s="105"/>
      <c r="K275" s="102"/>
      <c r="L275" s="105"/>
      <c r="M275" s="1"/>
      <c r="N275" s="1"/>
      <c r="O275" s="1"/>
      <c r="P275" s="1"/>
      <c r="Q275" s="1"/>
      <c r="R275" s="1"/>
      <c r="S275" s="1"/>
    </row>
    <row r="276" spans="1:19" x14ac:dyDescent="0.3">
      <c r="A276" s="10" t="s">
        <v>7</v>
      </c>
      <c r="B276" s="10" t="s">
        <v>8</v>
      </c>
      <c r="C276" s="79">
        <f>C275</f>
        <v>31</v>
      </c>
      <c r="D276" s="11" t="s">
        <v>98</v>
      </c>
      <c r="E276" s="16" t="s">
        <v>99</v>
      </c>
      <c r="F276" s="13"/>
      <c r="G276" s="39">
        <f t="shared" si="14"/>
        <v>0.1290112175635002</v>
      </c>
      <c r="H276" s="45">
        <v>5900000</v>
      </c>
      <c r="I276" s="1"/>
      <c r="J276" s="105"/>
      <c r="K276" s="102"/>
      <c r="L276" s="105"/>
      <c r="M276" s="1"/>
      <c r="N276" s="1"/>
      <c r="O276" s="1"/>
      <c r="P276" s="1"/>
      <c r="Q276" s="1"/>
      <c r="R276" s="1"/>
      <c r="S276" s="1"/>
    </row>
    <row r="277" spans="1:19" x14ac:dyDescent="0.3">
      <c r="A277" s="10" t="s">
        <v>7</v>
      </c>
      <c r="B277" s="10" t="s">
        <v>8</v>
      </c>
      <c r="C277" s="79">
        <f>C275</f>
        <v>31</v>
      </c>
      <c r="D277" s="11" t="s">
        <v>174</v>
      </c>
      <c r="E277" s="16" t="s">
        <v>158</v>
      </c>
      <c r="F277" s="13"/>
      <c r="G277" s="39">
        <f t="shared" si="14"/>
        <v>2.1866308061610201E-2</v>
      </c>
      <c r="H277" s="45">
        <v>1000000</v>
      </c>
      <c r="I277" s="1"/>
      <c r="J277" s="105"/>
      <c r="K277" s="102"/>
      <c r="L277" s="105"/>
      <c r="M277" s="1"/>
      <c r="N277" s="1"/>
      <c r="O277" s="1"/>
      <c r="P277" s="1"/>
      <c r="Q277" s="1"/>
      <c r="R277" s="1"/>
      <c r="S277" s="1"/>
    </row>
    <row r="278" spans="1:19" ht="26.05" x14ac:dyDescent="0.3">
      <c r="A278" s="7" t="s">
        <v>7</v>
      </c>
      <c r="B278" s="7" t="s">
        <v>8</v>
      </c>
      <c r="C278" s="77">
        <v>32</v>
      </c>
      <c r="D278" s="72"/>
      <c r="E278" s="73" t="s">
        <v>249</v>
      </c>
      <c r="F278" s="74"/>
      <c r="G278" s="75">
        <f t="shared" si="14"/>
        <v>0.39851346442284591</v>
      </c>
      <c r="H278" s="76">
        <v>18225000</v>
      </c>
      <c r="I278" s="1"/>
      <c r="J278" s="105"/>
      <c r="K278" s="102"/>
      <c r="L278" s="105"/>
      <c r="M278" s="1"/>
      <c r="N278" s="1"/>
      <c r="O278" s="1"/>
      <c r="P278" s="1"/>
      <c r="Q278" s="1"/>
      <c r="R278" s="1"/>
      <c r="S278" s="1"/>
    </row>
    <row r="279" spans="1:19" x14ac:dyDescent="0.3">
      <c r="A279" s="21" t="s">
        <v>7</v>
      </c>
      <c r="B279" s="21" t="s">
        <v>8</v>
      </c>
      <c r="C279" s="78">
        <f>C278</f>
        <v>32</v>
      </c>
      <c r="D279" s="22" t="s">
        <v>221</v>
      </c>
      <c r="E279" s="20" t="s">
        <v>131</v>
      </c>
      <c r="F279" s="23"/>
      <c r="G279" s="36">
        <f t="shared" si="14"/>
        <v>0.39851346442284591</v>
      </c>
      <c r="H279" s="43">
        <v>18225000</v>
      </c>
      <c r="J279" s="102"/>
      <c r="K279" s="102"/>
      <c r="L279" s="102"/>
    </row>
    <row r="280" spans="1:19" x14ac:dyDescent="0.3">
      <c r="A280" s="7" t="s">
        <v>7</v>
      </c>
      <c r="B280" s="7" t="s">
        <v>8</v>
      </c>
      <c r="C280" s="50">
        <f>C279</f>
        <v>32</v>
      </c>
      <c r="D280" s="8" t="s">
        <v>222</v>
      </c>
      <c r="E280" s="24" t="s">
        <v>223</v>
      </c>
      <c r="F280" s="9"/>
      <c r="G280" s="37">
        <f t="shared" si="14"/>
        <v>0.39851346442284591</v>
      </c>
      <c r="H280" s="44">
        <v>18225000</v>
      </c>
      <c r="J280" s="102"/>
      <c r="K280" s="102"/>
      <c r="L280" s="102"/>
    </row>
    <row r="281" spans="1:19" x14ac:dyDescent="0.3">
      <c r="A281" s="10" t="s">
        <v>7</v>
      </c>
      <c r="B281" s="10" t="s">
        <v>8</v>
      </c>
      <c r="C281" s="79">
        <f>C280</f>
        <v>32</v>
      </c>
      <c r="D281" s="11" t="s">
        <v>224</v>
      </c>
      <c r="E281" s="16" t="s">
        <v>225</v>
      </c>
      <c r="F281" s="13"/>
      <c r="G281" s="39">
        <f t="shared" si="14"/>
        <v>0.39851346442284591</v>
      </c>
      <c r="H281" s="45">
        <v>18225000</v>
      </c>
      <c r="J281" s="102"/>
      <c r="K281" s="102"/>
      <c r="L281" s="102"/>
    </row>
    <row r="282" spans="1:19" ht="32.299999999999997" customHeight="1" x14ac:dyDescent="0.3">
      <c r="A282" s="7" t="s">
        <v>7</v>
      </c>
      <c r="B282" s="7" t="s">
        <v>8</v>
      </c>
      <c r="C282" s="77">
        <v>33</v>
      </c>
      <c r="D282" s="72"/>
      <c r="E282" s="73" t="s">
        <v>256</v>
      </c>
      <c r="F282" s="74"/>
      <c r="G282" s="75">
        <f t="shared" si="14"/>
        <v>0.79265366723336972</v>
      </c>
      <c r="H282" s="76">
        <v>36250000</v>
      </c>
      <c r="I282" s="1"/>
      <c r="J282" s="105"/>
      <c r="K282" s="102"/>
      <c r="L282" s="105"/>
      <c r="M282" s="1"/>
      <c r="N282" s="1"/>
      <c r="O282" s="1"/>
      <c r="P282" s="1"/>
      <c r="Q282" s="1"/>
      <c r="R282" s="1"/>
      <c r="S282" s="1"/>
    </row>
    <row r="283" spans="1:19" ht="15.8" customHeight="1" x14ac:dyDescent="0.3">
      <c r="A283" s="21" t="s">
        <v>7</v>
      </c>
      <c r="B283" s="21" t="s">
        <v>8</v>
      </c>
      <c r="C283" s="78">
        <f>C282</f>
        <v>33</v>
      </c>
      <c r="D283" s="22" t="s">
        <v>221</v>
      </c>
      <c r="E283" s="20" t="s">
        <v>131</v>
      </c>
      <c r="F283" s="23"/>
      <c r="G283" s="36">
        <f t="shared" si="14"/>
        <v>0.79265366723336972</v>
      </c>
      <c r="H283" s="43">
        <v>36250000</v>
      </c>
      <c r="I283" s="1"/>
      <c r="J283" s="105"/>
      <c r="K283" s="105"/>
      <c r="L283" s="105"/>
      <c r="M283" s="1"/>
      <c r="N283" s="1"/>
      <c r="O283" s="1"/>
      <c r="P283" s="1"/>
      <c r="Q283" s="1"/>
      <c r="R283" s="1"/>
      <c r="S283" s="1"/>
    </row>
    <row r="284" spans="1:19" ht="15.8" customHeight="1" x14ac:dyDescent="0.3">
      <c r="A284" s="7" t="s">
        <v>7</v>
      </c>
      <c r="B284" s="7" t="s">
        <v>8</v>
      </c>
      <c r="C284" s="50">
        <f>C283</f>
        <v>33</v>
      </c>
      <c r="D284" s="8" t="s">
        <v>222</v>
      </c>
      <c r="E284" s="24" t="s">
        <v>223</v>
      </c>
      <c r="F284" s="9"/>
      <c r="G284" s="37">
        <f t="shared" si="14"/>
        <v>0.79265366723336972</v>
      </c>
      <c r="H284" s="44">
        <v>36250000</v>
      </c>
      <c r="I284" s="1"/>
      <c r="J284" s="105"/>
      <c r="K284" s="105"/>
      <c r="L284" s="105"/>
      <c r="M284" s="1"/>
      <c r="N284" s="1"/>
      <c r="O284" s="1"/>
      <c r="P284" s="1"/>
      <c r="Q284" s="1"/>
      <c r="R284" s="1"/>
      <c r="S284" s="1"/>
    </row>
    <row r="285" spans="1:19" ht="14.95" customHeight="1" x14ac:dyDescent="0.3">
      <c r="A285" s="10" t="s">
        <v>7</v>
      </c>
      <c r="B285" s="10" t="s">
        <v>8</v>
      </c>
      <c r="C285" s="79">
        <f>C284</f>
        <v>33</v>
      </c>
      <c r="D285" s="11" t="s">
        <v>224</v>
      </c>
      <c r="E285" s="16" t="s">
        <v>225</v>
      </c>
      <c r="F285" s="13"/>
      <c r="G285" s="39">
        <f t="shared" si="14"/>
        <v>0.79265366723336972</v>
      </c>
      <c r="H285" s="45">
        <v>36250000</v>
      </c>
      <c r="I285" s="1"/>
      <c r="J285" s="105"/>
      <c r="K285" s="105"/>
      <c r="L285" s="105"/>
      <c r="M285" s="1"/>
      <c r="N285" s="1"/>
      <c r="O285" s="1"/>
      <c r="P285" s="1"/>
      <c r="Q285" s="1"/>
      <c r="R285" s="1"/>
      <c r="S285" s="1"/>
    </row>
    <row r="286" spans="1:19" ht="26.05" x14ac:dyDescent="0.3">
      <c r="A286" s="7" t="s">
        <v>7</v>
      </c>
      <c r="B286" s="7" t="s">
        <v>8</v>
      </c>
      <c r="C286" s="77">
        <f>C282+1</f>
        <v>34</v>
      </c>
      <c r="D286" s="72"/>
      <c r="E286" s="73" t="s">
        <v>250</v>
      </c>
      <c r="F286" s="74"/>
      <c r="G286" s="75">
        <f t="shared" si="14"/>
        <v>0</v>
      </c>
      <c r="H286" s="76">
        <v>0</v>
      </c>
      <c r="J286" s="102"/>
      <c r="K286" s="102"/>
      <c r="L286" s="102"/>
    </row>
    <row r="287" spans="1:19" x14ac:dyDescent="0.3">
      <c r="A287" s="21" t="s">
        <v>7</v>
      </c>
      <c r="B287" s="21" t="s">
        <v>8</v>
      </c>
      <c r="C287" s="78">
        <f>C286</f>
        <v>34</v>
      </c>
      <c r="D287" s="22" t="s">
        <v>221</v>
      </c>
      <c r="E287" s="20" t="s">
        <v>131</v>
      </c>
      <c r="F287" s="23"/>
      <c r="G287" s="36">
        <f t="shared" si="14"/>
        <v>0</v>
      </c>
      <c r="H287" s="43">
        <v>0</v>
      </c>
      <c r="J287" s="102"/>
      <c r="K287" s="102"/>
      <c r="L287" s="102"/>
    </row>
    <row r="288" spans="1:19" x14ac:dyDescent="0.3">
      <c r="A288" s="7" t="s">
        <v>7</v>
      </c>
      <c r="B288" s="7" t="s">
        <v>8</v>
      </c>
      <c r="C288" s="50">
        <f>C287</f>
        <v>34</v>
      </c>
      <c r="D288" s="8" t="s">
        <v>222</v>
      </c>
      <c r="E288" s="24" t="s">
        <v>223</v>
      </c>
      <c r="F288" s="9"/>
      <c r="G288" s="37">
        <f t="shared" si="14"/>
        <v>0</v>
      </c>
      <c r="H288" s="44">
        <v>0</v>
      </c>
      <c r="J288" s="102"/>
      <c r="K288" s="102"/>
      <c r="L288" s="102"/>
    </row>
    <row r="289" spans="1:19" x14ac:dyDescent="0.3">
      <c r="A289" s="10" t="s">
        <v>7</v>
      </c>
      <c r="B289" s="10" t="s">
        <v>8</v>
      </c>
      <c r="C289" s="79">
        <f>C288</f>
        <v>34</v>
      </c>
      <c r="D289" s="11" t="s">
        <v>224</v>
      </c>
      <c r="E289" s="16" t="s">
        <v>225</v>
      </c>
      <c r="F289" s="13"/>
      <c r="G289" s="39">
        <f t="shared" si="14"/>
        <v>0</v>
      </c>
      <c r="H289" s="45">
        <v>0</v>
      </c>
      <c r="J289" s="102"/>
      <c r="K289" s="102"/>
      <c r="L289" s="102"/>
    </row>
    <row r="290" spans="1:19" ht="26.05" x14ac:dyDescent="0.3">
      <c r="A290" s="7" t="s">
        <v>7</v>
      </c>
      <c r="B290" s="7" t="s">
        <v>8</v>
      </c>
      <c r="C290" s="77">
        <f>C286+1</f>
        <v>35</v>
      </c>
      <c r="D290" s="72"/>
      <c r="E290" s="73" t="s">
        <v>251</v>
      </c>
      <c r="F290" s="74"/>
      <c r="G290" s="75">
        <f>+H290/$H$7*100</f>
        <v>0</v>
      </c>
      <c r="H290" s="76">
        <v>0</v>
      </c>
      <c r="I290" s="1"/>
      <c r="J290" s="105"/>
      <c r="K290" s="102"/>
      <c r="L290" s="105"/>
      <c r="M290" s="1"/>
      <c r="N290" s="1"/>
      <c r="O290" s="1"/>
      <c r="P290" s="1"/>
      <c r="Q290" s="1"/>
      <c r="R290" s="1"/>
      <c r="S290" s="1"/>
    </row>
    <row r="291" spans="1:19" x14ac:dyDescent="0.3">
      <c r="A291" s="10" t="s">
        <v>7</v>
      </c>
      <c r="B291" s="10" t="s">
        <v>8</v>
      </c>
      <c r="C291" s="78">
        <f>C290</f>
        <v>35</v>
      </c>
      <c r="D291" s="22" t="s">
        <v>221</v>
      </c>
      <c r="E291" s="20" t="s">
        <v>131</v>
      </c>
      <c r="F291" s="23"/>
      <c r="G291" s="36">
        <f>+H291/$H$7*100</f>
        <v>0</v>
      </c>
      <c r="H291" s="43">
        <v>0</v>
      </c>
      <c r="I291" s="1"/>
      <c r="J291" s="105"/>
      <c r="K291" s="105"/>
      <c r="L291" s="105"/>
      <c r="M291" s="1"/>
      <c r="N291" s="1"/>
      <c r="O291" s="1"/>
      <c r="P291" s="1"/>
      <c r="Q291" s="1"/>
      <c r="R291" s="1"/>
      <c r="S291" s="1"/>
    </row>
    <row r="292" spans="1:19" x14ac:dyDescent="0.3">
      <c r="A292" s="7" t="s">
        <v>7</v>
      </c>
      <c r="B292" s="7" t="s">
        <v>8</v>
      </c>
      <c r="C292" s="50">
        <f>C291</f>
        <v>35</v>
      </c>
      <c r="D292" s="8" t="s">
        <v>222</v>
      </c>
      <c r="E292" s="24" t="s">
        <v>223</v>
      </c>
      <c r="F292" s="9"/>
      <c r="G292" s="37">
        <f>+H292/$H$7*100</f>
        <v>0</v>
      </c>
      <c r="H292" s="44">
        <v>0</v>
      </c>
      <c r="I292" s="1"/>
      <c r="J292" s="105"/>
      <c r="K292" s="105"/>
      <c r="L292" s="105"/>
      <c r="M292" s="1"/>
      <c r="N292" s="1"/>
      <c r="O292" s="1"/>
      <c r="P292" s="1"/>
      <c r="Q292" s="1"/>
      <c r="R292" s="1"/>
      <c r="S292" s="1"/>
    </row>
    <row r="293" spans="1:19" x14ac:dyDescent="0.3">
      <c r="A293" s="10" t="s">
        <v>7</v>
      </c>
      <c r="B293" s="10" t="s">
        <v>8</v>
      </c>
      <c r="C293" s="79">
        <f>C292</f>
        <v>35</v>
      </c>
      <c r="D293" s="11" t="s">
        <v>224</v>
      </c>
      <c r="E293" s="16" t="s">
        <v>225</v>
      </c>
      <c r="F293" s="13"/>
      <c r="G293" s="39">
        <f>+H293/$H$7*100</f>
        <v>0</v>
      </c>
      <c r="H293" s="45">
        <v>0</v>
      </c>
      <c r="I293" s="1"/>
      <c r="J293" s="105"/>
      <c r="K293" s="105"/>
      <c r="L293" s="105"/>
      <c r="M293" s="1"/>
      <c r="N293" s="1"/>
      <c r="O293" s="1"/>
      <c r="P293" s="1"/>
      <c r="Q293" s="1"/>
      <c r="R293" s="1"/>
      <c r="S293" s="1"/>
    </row>
    <row r="294" spans="1:19" ht="26.05" x14ac:dyDescent="0.3">
      <c r="A294" s="7" t="s">
        <v>7</v>
      </c>
      <c r="B294" s="7" t="s">
        <v>8</v>
      </c>
      <c r="C294" s="77">
        <f>C290+1</f>
        <v>36</v>
      </c>
      <c r="D294" s="72"/>
      <c r="E294" s="73" t="s">
        <v>252</v>
      </c>
      <c r="F294" s="74"/>
      <c r="G294" s="75">
        <f>+H294/$H$6*100</f>
        <v>1.6837057207439856</v>
      </c>
      <c r="H294" s="76">
        <v>77000000</v>
      </c>
      <c r="I294" s="1"/>
      <c r="J294" s="105"/>
      <c r="K294" s="102"/>
      <c r="L294" s="105"/>
      <c r="M294" s="1"/>
      <c r="N294" s="1"/>
      <c r="O294" s="1"/>
      <c r="P294" s="1"/>
      <c r="Q294" s="1"/>
      <c r="R294" s="1"/>
      <c r="S294" s="1"/>
    </row>
    <row r="295" spans="1:19" x14ac:dyDescent="0.3">
      <c r="A295" s="10" t="s">
        <v>7</v>
      </c>
      <c r="B295" s="10" t="s">
        <v>8</v>
      </c>
      <c r="C295" s="78">
        <f>C294</f>
        <v>36</v>
      </c>
      <c r="D295" s="22">
        <v>1</v>
      </c>
      <c r="E295" s="20" t="s">
        <v>47</v>
      </c>
      <c r="F295" s="23"/>
      <c r="G295" s="36">
        <f>+H295/$H$6*100</f>
        <v>1.6837057207439856</v>
      </c>
      <c r="H295" s="43">
        <v>77000000</v>
      </c>
      <c r="I295" s="1"/>
      <c r="J295" s="105"/>
      <c r="K295" s="105"/>
      <c r="L295" s="105"/>
      <c r="M295" s="1"/>
      <c r="N295" s="1"/>
      <c r="O295" s="1"/>
      <c r="P295" s="1"/>
      <c r="Q295" s="1"/>
      <c r="R295" s="1"/>
      <c r="S295" s="1"/>
    </row>
    <row r="296" spans="1:19" x14ac:dyDescent="0.3">
      <c r="A296" s="7" t="s">
        <v>7</v>
      </c>
      <c r="B296" s="7" t="s">
        <v>8</v>
      </c>
      <c r="C296" s="50">
        <f>C295</f>
        <v>36</v>
      </c>
      <c r="D296" s="8" t="s">
        <v>60</v>
      </c>
      <c r="E296" s="54" t="s">
        <v>61</v>
      </c>
      <c r="F296" s="9"/>
      <c r="G296" s="37">
        <f>+H296/$H$6*100</f>
        <v>1.6837057207439856</v>
      </c>
      <c r="H296" s="44">
        <v>77000000</v>
      </c>
      <c r="I296" s="1"/>
      <c r="J296" s="105"/>
      <c r="K296" s="105"/>
      <c r="L296" s="105"/>
      <c r="M296" s="1"/>
      <c r="N296" s="1"/>
      <c r="O296" s="1"/>
      <c r="P296" s="1"/>
      <c r="Q296" s="1"/>
      <c r="R296" s="1"/>
      <c r="S296" s="1"/>
    </row>
    <row r="297" spans="1:19" x14ac:dyDescent="0.3">
      <c r="A297" s="10" t="s">
        <v>7</v>
      </c>
      <c r="B297" s="10" t="s">
        <v>8</v>
      </c>
      <c r="C297" s="79">
        <f>C296</f>
        <v>36</v>
      </c>
      <c r="D297" s="11" t="s">
        <v>62</v>
      </c>
      <c r="E297" s="53" t="s">
        <v>157</v>
      </c>
      <c r="F297" s="13"/>
      <c r="G297" s="39">
        <f>+H297/$H$6*100</f>
        <v>1.6837057207439856</v>
      </c>
      <c r="H297" s="45">
        <v>77000000</v>
      </c>
      <c r="I297" s="1"/>
      <c r="J297" s="105"/>
      <c r="K297" s="105"/>
      <c r="L297" s="105"/>
      <c r="M297" s="1"/>
      <c r="N297" s="1"/>
      <c r="O297" s="1"/>
      <c r="P297" s="1"/>
      <c r="Q297" s="1"/>
      <c r="R297" s="1"/>
      <c r="S297" s="1"/>
    </row>
    <row r="298" spans="1:19" ht="25.5" x14ac:dyDescent="0.3">
      <c r="A298" s="7" t="s">
        <v>7</v>
      </c>
      <c r="B298" s="7" t="s">
        <v>8</v>
      </c>
      <c r="C298" s="77">
        <f>C294+1</f>
        <v>37</v>
      </c>
      <c r="D298" s="72"/>
      <c r="E298" s="86" t="s">
        <v>253</v>
      </c>
      <c r="F298" s="74"/>
      <c r="G298" s="75">
        <f>+H298/$H$6*100</f>
        <v>28.174215146758453</v>
      </c>
      <c r="H298" s="81">
        <v>1288476091.5</v>
      </c>
      <c r="I298" s="1"/>
      <c r="J298" s="105"/>
      <c r="K298" s="102"/>
      <c r="L298" s="105"/>
      <c r="M298" s="1"/>
      <c r="N298" s="1"/>
      <c r="O298" s="1"/>
      <c r="P298" s="1"/>
      <c r="Q298" s="1"/>
      <c r="R298" s="1"/>
      <c r="S298" s="1"/>
    </row>
    <row r="299" spans="1:19" x14ac:dyDescent="0.3">
      <c r="A299" s="10" t="s">
        <v>7</v>
      </c>
      <c r="B299" s="10" t="s">
        <v>8</v>
      </c>
      <c r="C299" s="78">
        <f>C298</f>
        <v>37</v>
      </c>
      <c r="D299" s="87" t="s">
        <v>186</v>
      </c>
      <c r="E299" s="88" t="s">
        <v>47</v>
      </c>
      <c r="F299" s="23"/>
      <c r="G299" s="36">
        <f>+H299/$H$7*100</f>
        <v>2.6976464255608503</v>
      </c>
      <c r="H299" s="82">
        <v>123370000</v>
      </c>
      <c r="I299" s="1"/>
      <c r="J299" s="105"/>
      <c r="K299" s="105"/>
      <c r="L299" s="121"/>
      <c r="M299" s="1"/>
      <c r="N299" s="1"/>
      <c r="O299" s="1"/>
      <c r="P299" s="1"/>
      <c r="Q299" s="1"/>
      <c r="R299" s="1"/>
      <c r="S299" s="1"/>
    </row>
    <row r="300" spans="1:19" x14ac:dyDescent="0.3">
      <c r="A300" s="7" t="s">
        <v>7</v>
      </c>
      <c r="B300" s="7" t="s">
        <v>8</v>
      </c>
      <c r="C300" s="50">
        <f>C299</f>
        <v>37</v>
      </c>
      <c r="D300" s="89" t="s">
        <v>60</v>
      </c>
      <c r="E300" s="90" t="s">
        <v>61</v>
      </c>
      <c r="F300" s="9"/>
      <c r="G300" s="37">
        <f>+H300/$H$7*100</f>
        <v>2.6976464255608503</v>
      </c>
      <c r="H300" s="83">
        <v>123370000</v>
      </c>
      <c r="I300" s="1"/>
      <c r="J300" s="105"/>
      <c r="K300" s="105"/>
      <c r="L300" s="121"/>
      <c r="M300" s="1"/>
      <c r="N300" s="1"/>
      <c r="O300" s="1"/>
      <c r="P300" s="1"/>
      <c r="Q300" s="1"/>
      <c r="R300" s="1"/>
      <c r="S300" s="1"/>
    </row>
    <row r="301" spans="1:19" x14ac:dyDescent="0.3">
      <c r="A301" s="10" t="s">
        <v>7</v>
      </c>
      <c r="B301" s="10" t="s">
        <v>8</v>
      </c>
      <c r="C301" s="79">
        <f>C300</f>
        <v>37</v>
      </c>
      <c r="D301" s="91" t="s">
        <v>62</v>
      </c>
      <c r="E301" s="92" t="s">
        <v>254</v>
      </c>
      <c r="F301" s="13"/>
      <c r="G301" s="39">
        <f>+H301/$H$7*100</f>
        <v>2.6976464255608503</v>
      </c>
      <c r="H301" s="45">
        <v>123370000</v>
      </c>
      <c r="I301" s="1"/>
      <c r="J301" s="105"/>
      <c r="K301" s="102"/>
      <c r="L301" s="122"/>
      <c r="M301" s="1"/>
      <c r="N301" s="1"/>
      <c r="O301" s="1"/>
      <c r="P301" s="1"/>
      <c r="Q301" s="1"/>
      <c r="R301" s="1"/>
      <c r="S301" s="1"/>
    </row>
    <row r="302" spans="1:19" x14ac:dyDescent="0.3">
      <c r="A302" s="10" t="s">
        <v>7</v>
      </c>
      <c r="B302" s="10" t="s">
        <v>8</v>
      </c>
      <c r="C302" s="78">
        <f>C299</f>
        <v>37</v>
      </c>
      <c r="D302" s="22" t="s">
        <v>221</v>
      </c>
      <c r="E302" s="20" t="s">
        <v>131</v>
      </c>
      <c r="F302" s="23"/>
      <c r="G302" s="36">
        <f>+H302/$H$6*100</f>
        <v>25.476568721197602</v>
      </c>
      <c r="H302" s="82">
        <v>1165106091.5</v>
      </c>
      <c r="I302" s="1"/>
      <c r="J302" s="105"/>
      <c r="K302" s="102"/>
      <c r="L302" s="122"/>
      <c r="M302" s="1"/>
      <c r="N302" s="1"/>
      <c r="O302" s="1"/>
      <c r="P302" s="1"/>
      <c r="Q302" s="1"/>
      <c r="R302" s="1"/>
      <c r="S302" s="1"/>
    </row>
    <row r="303" spans="1:19" ht="26.05" x14ac:dyDescent="0.3">
      <c r="A303" s="7" t="s">
        <v>7</v>
      </c>
      <c r="B303" s="7" t="s">
        <v>8</v>
      </c>
      <c r="C303" s="50">
        <f>C302</f>
        <v>37</v>
      </c>
      <c r="D303" s="89" t="s">
        <v>132</v>
      </c>
      <c r="E303" s="93" t="s">
        <v>133</v>
      </c>
      <c r="F303" s="9"/>
      <c r="G303" s="37">
        <f>+H303/$H$7*100</f>
        <v>25.476568721197602</v>
      </c>
      <c r="H303" s="83">
        <v>1165106091.5</v>
      </c>
      <c r="I303" s="1"/>
      <c r="J303" s="105"/>
      <c r="K303" s="105"/>
      <c r="L303" s="102"/>
      <c r="M303" s="1"/>
      <c r="N303" s="1"/>
      <c r="O303" s="1"/>
      <c r="P303" s="1"/>
      <c r="Q303" s="1"/>
      <c r="R303" s="1"/>
      <c r="S303" s="1"/>
    </row>
    <row r="304" spans="1:19" x14ac:dyDescent="0.3">
      <c r="A304" s="10" t="s">
        <v>7</v>
      </c>
      <c r="B304" s="10" t="s">
        <v>8</v>
      </c>
      <c r="C304" s="10" t="s">
        <v>255</v>
      </c>
      <c r="D304" s="11" t="s">
        <v>176</v>
      </c>
      <c r="E304" s="16" t="s">
        <v>177</v>
      </c>
      <c r="F304" s="13"/>
      <c r="G304" s="39">
        <f>+H304/$H$7*100</f>
        <v>6.1782447982622175</v>
      </c>
      <c r="H304" s="45">
        <v>282546316.5</v>
      </c>
      <c r="I304" s="1"/>
      <c r="J304" s="105"/>
      <c r="K304" s="105"/>
      <c r="L304" s="105"/>
      <c r="M304" s="1"/>
      <c r="N304" s="1"/>
      <c r="O304" s="1"/>
      <c r="P304" s="1"/>
      <c r="Q304" s="1"/>
      <c r="R304" s="1"/>
      <c r="S304" s="1"/>
    </row>
    <row r="305" spans="1:19" x14ac:dyDescent="0.3">
      <c r="A305" s="10" t="s">
        <v>7</v>
      </c>
      <c r="B305" s="10" t="s">
        <v>8</v>
      </c>
      <c r="C305" s="79">
        <v>37</v>
      </c>
      <c r="D305" s="11" t="s">
        <v>224</v>
      </c>
      <c r="E305" s="16" t="s">
        <v>225</v>
      </c>
      <c r="F305" s="13"/>
      <c r="G305" s="39">
        <f>+H305/$H$7*100</f>
        <v>19.298323922935385</v>
      </c>
      <c r="H305" s="45">
        <v>882559775</v>
      </c>
      <c r="I305" s="1"/>
      <c r="J305" s="105"/>
      <c r="K305" s="105"/>
      <c r="L305" s="105"/>
      <c r="M305" s="1"/>
      <c r="N305" s="1"/>
      <c r="O305" s="1"/>
      <c r="P305" s="1"/>
      <c r="Q305" s="1"/>
      <c r="R305" s="1"/>
      <c r="S305" s="1"/>
    </row>
    <row r="306" spans="1:19" ht="26.05" x14ac:dyDescent="0.3">
      <c r="A306" s="7" t="s">
        <v>7</v>
      </c>
      <c r="B306" s="7" t="s">
        <v>8</v>
      </c>
      <c r="C306" s="71">
        <v>38</v>
      </c>
      <c r="D306" s="72"/>
      <c r="E306" s="73" t="s">
        <v>248</v>
      </c>
      <c r="F306" s="74"/>
      <c r="G306" s="75">
        <f t="shared" si="14"/>
        <v>4.6531503555106504E-2</v>
      </c>
      <c r="H306" s="76">
        <v>2128000</v>
      </c>
      <c r="I306" s="1"/>
      <c r="J306" s="105"/>
      <c r="K306" s="102"/>
      <c r="L306" s="105"/>
      <c r="M306" s="1"/>
      <c r="N306" s="1"/>
      <c r="O306" s="1"/>
      <c r="P306" s="1"/>
      <c r="Q306" s="1"/>
      <c r="R306" s="1"/>
      <c r="S306" s="1"/>
    </row>
    <row r="307" spans="1:19" x14ac:dyDescent="0.3">
      <c r="A307" s="21" t="s">
        <v>7</v>
      </c>
      <c r="B307" s="21" t="s">
        <v>8</v>
      </c>
      <c r="C307" s="78">
        <f>C306</f>
        <v>38</v>
      </c>
      <c r="D307" s="22">
        <v>2</v>
      </c>
      <c r="E307" s="20" t="s">
        <v>95</v>
      </c>
      <c r="F307" s="23"/>
      <c r="G307" s="36">
        <f t="shared" si="14"/>
        <v>4.6531503555106504E-2</v>
      </c>
      <c r="H307" s="43">
        <v>2128000</v>
      </c>
      <c r="I307" s="1"/>
      <c r="J307" s="105"/>
      <c r="K307" s="102"/>
      <c r="L307" s="105"/>
      <c r="M307" s="1"/>
      <c r="N307" s="1"/>
      <c r="O307" s="1"/>
      <c r="P307" s="1"/>
      <c r="Q307" s="1"/>
      <c r="R307" s="1"/>
      <c r="S307" s="1"/>
    </row>
    <row r="308" spans="1:19" x14ac:dyDescent="0.3">
      <c r="A308" s="7" t="s">
        <v>7</v>
      </c>
      <c r="B308" s="7" t="s">
        <v>8</v>
      </c>
      <c r="C308" s="50">
        <f>C307</f>
        <v>38</v>
      </c>
      <c r="D308" s="8" t="s">
        <v>96</v>
      </c>
      <c r="E308" s="24" t="s">
        <v>97</v>
      </c>
      <c r="F308" s="9"/>
      <c r="G308" s="37">
        <f t="shared" si="14"/>
        <v>1.2092068358070441E-2</v>
      </c>
      <c r="H308" s="44">
        <v>553000</v>
      </c>
      <c r="I308" s="1"/>
      <c r="J308" s="105"/>
      <c r="K308" s="102"/>
      <c r="L308" s="105"/>
      <c r="M308" s="1"/>
      <c r="N308" s="1"/>
      <c r="O308" s="1"/>
      <c r="P308" s="1"/>
      <c r="Q308" s="1"/>
      <c r="R308" s="1"/>
      <c r="S308" s="1"/>
    </row>
    <row r="309" spans="1:19" x14ac:dyDescent="0.3">
      <c r="A309" s="10" t="s">
        <v>7</v>
      </c>
      <c r="B309" s="10" t="s">
        <v>8</v>
      </c>
      <c r="C309" s="79">
        <f>C308</f>
        <v>38</v>
      </c>
      <c r="D309" s="11" t="s">
        <v>98</v>
      </c>
      <c r="E309" s="16" t="s">
        <v>99</v>
      </c>
      <c r="F309" s="13"/>
      <c r="G309" s="39">
        <f t="shared" si="14"/>
        <v>1.2092068358070441E-2</v>
      </c>
      <c r="H309" s="45">
        <v>553000</v>
      </c>
      <c r="I309" s="1"/>
      <c r="J309" s="105"/>
      <c r="K309" s="102"/>
      <c r="L309" s="105"/>
      <c r="M309" s="1"/>
      <c r="N309" s="1"/>
      <c r="O309" s="1"/>
      <c r="P309" s="1"/>
      <c r="Q309" s="1"/>
      <c r="R309" s="1"/>
      <c r="S309" s="1"/>
    </row>
    <row r="310" spans="1:19" ht="26.05" x14ac:dyDescent="0.3">
      <c r="A310" s="7" t="s">
        <v>7</v>
      </c>
      <c r="B310" s="7" t="s">
        <v>8</v>
      </c>
      <c r="C310" s="56">
        <f>C309</f>
        <v>38</v>
      </c>
      <c r="D310" s="8" t="s">
        <v>104</v>
      </c>
      <c r="E310" s="24" t="s">
        <v>105</v>
      </c>
      <c r="F310" s="13"/>
      <c r="G310" s="37">
        <f t="shared" si="14"/>
        <v>3.4439435197036065E-2</v>
      </c>
      <c r="H310" s="44">
        <v>1575000</v>
      </c>
      <c r="I310" s="1"/>
      <c r="J310" s="105"/>
      <c r="K310" s="102"/>
      <c r="L310" s="105"/>
      <c r="M310" s="1"/>
      <c r="N310" s="1"/>
      <c r="O310" s="1"/>
      <c r="P310" s="1"/>
      <c r="Q310" s="1"/>
      <c r="R310" s="1"/>
      <c r="S310" s="1"/>
    </row>
    <row r="311" spans="1:19" ht="28.25" x14ac:dyDescent="0.3">
      <c r="A311" s="10" t="s">
        <v>7</v>
      </c>
      <c r="B311" s="10" t="s">
        <v>8</v>
      </c>
      <c r="C311" s="79">
        <f>C310</f>
        <v>38</v>
      </c>
      <c r="D311" s="11" t="s">
        <v>174</v>
      </c>
      <c r="E311" s="16" t="s">
        <v>158</v>
      </c>
      <c r="F311" s="13"/>
      <c r="G311" s="39">
        <f t="shared" si="14"/>
        <v>3.4439435197036065E-2</v>
      </c>
      <c r="H311" s="45">
        <v>1575000</v>
      </c>
      <c r="I311" s="1"/>
      <c r="J311" s="105"/>
      <c r="K311" s="102"/>
      <c r="L311" s="105"/>
      <c r="M311" s="1"/>
      <c r="N311" s="1"/>
      <c r="O311" s="1"/>
      <c r="P311" s="1"/>
      <c r="Q311" s="1"/>
      <c r="R311" s="1"/>
      <c r="S311" s="1"/>
    </row>
    <row r="312" spans="1:19" x14ac:dyDescent="0.3">
      <c r="A312" s="7" t="s">
        <v>7</v>
      </c>
      <c r="B312" s="7" t="s">
        <v>8</v>
      </c>
      <c r="C312" s="71">
        <f>C308+1</f>
        <v>39</v>
      </c>
      <c r="D312" s="72"/>
      <c r="E312" s="73" t="s">
        <v>260</v>
      </c>
      <c r="F312" s="74"/>
      <c r="G312" s="75">
        <f t="shared" si="14"/>
        <v>0</v>
      </c>
      <c r="H312" s="76">
        <v>0</v>
      </c>
      <c r="I312" s="1"/>
      <c r="J312" s="105"/>
      <c r="K312" s="105"/>
      <c r="L312" s="105"/>
      <c r="M312" s="1"/>
      <c r="N312" s="1"/>
      <c r="O312" s="1"/>
      <c r="P312" s="1"/>
      <c r="Q312" s="1"/>
      <c r="R312" s="1"/>
      <c r="S312" s="1"/>
    </row>
    <row r="313" spans="1:19" x14ac:dyDescent="0.3">
      <c r="A313" s="21" t="s">
        <v>7</v>
      </c>
      <c r="B313" s="21" t="s">
        <v>8</v>
      </c>
      <c r="C313" s="78">
        <f t="shared" ref="C313:C318" si="15">C312</f>
        <v>39</v>
      </c>
      <c r="D313" s="22">
        <v>2</v>
      </c>
      <c r="E313" s="20" t="s">
        <v>95</v>
      </c>
      <c r="F313" s="23"/>
      <c r="G313" s="36">
        <f t="shared" si="14"/>
        <v>0</v>
      </c>
      <c r="H313" s="43">
        <v>0</v>
      </c>
      <c r="I313" s="1"/>
      <c r="J313" s="105"/>
      <c r="K313" s="102"/>
      <c r="L313" s="105"/>
      <c r="M313" s="1"/>
      <c r="N313" s="1"/>
      <c r="O313" s="1"/>
      <c r="P313" s="1"/>
      <c r="Q313" s="1"/>
      <c r="R313" s="1"/>
      <c r="S313" s="1"/>
    </row>
    <row r="314" spans="1:19" ht="26.05" x14ac:dyDescent="0.3">
      <c r="A314" s="7" t="s">
        <v>7</v>
      </c>
      <c r="B314" s="7" t="s">
        <v>8</v>
      </c>
      <c r="C314" s="56">
        <f t="shared" si="15"/>
        <v>39</v>
      </c>
      <c r="D314" s="8" t="s">
        <v>104</v>
      </c>
      <c r="E314" s="24" t="s">
        <v>105</v>
      </c>
      <c r="F314" s="13"/>
      <c r="G314" s="37">
        <f t="shared" si="14"/>
        <v>0</v>
      </c>
      <c r="H314" s="44">
        <v>0</v>
      </c>
      <c r="J314" s="102"/>
      <c r="K314" s="102"/>
      <c r="L314" s="102"/>
    </row>
    <row r="315" spans="1:19" x14ac:dyDescent="0.3">
      <c r="A315" s="10" t="s">
        <v>7</v>
      </c>
      <c r="B315" s="10" t="s">
        <v>8</v>
      </c>
      <c r="C315" s="57">
        <f t="shared" si="15"/>
        <v>39</v>
      </c>
      <c r="D315" s="11" t="s">
        <v>106</v>
      </c>
      <c r="E315" s="16" t="s">
        <v>156</v>
      </c>
      <c r="F315" s="13"/>
      <c r="G315" s="39">
        <f t="shared" si="14"/>
        <v>0</v>
      </c>
      <c r="H315" s="45">
        <v>0</v>
      </c>
      <c r="J315" s="102"/>
      <c r="K315" s="102"/>
      <c r="L315" s="102"/>
    </row>
    <row r="316" spans="1:19" x14ac:dyDescent="0.3">
      <c r="A316" s="10" t="s">
        <v>7</v>
      </c>
      <c r="B316" s="10" t="s">
        <v>8</v>
      </c>
      <c r="C316" s="57">
        <f t="shared" si="15"/>
        <v>39</v>
      </c>
      <c r="D316" s="11" t="s">
        <v>174</v>
      </c>
      <c r="E316" s="16" t="s">
        <v>158</v>
      </c>
      <c r="F316" s="13"/>
      <c r="G316" s="39">
        <f t="shared" si="14"/>
        <v>0</v>
      </c>
      <c r="H316" s="45">
        <v>0</v>
      </c>
      <c r="J316" s="102"/>
      <c r="K316" s="102"/>
      <c r="L316" s="102"/>
    </row>
    <row r="317" spans="1:19" x14ac:dyDescent="0.3">
      <c r="A317" s="10" t="s">
        <v>7</v>
      </c>
      <c r="B317" s="10" t="s">
        <v>8</v>
      </c>
      <c r="C317" s="57">
        <f t="shared" si="15"/>
        <v>39</v>
      </c>
      <c r="D317" s="11" t="s">
        <v>175</v>
      </c>
      <c r="E317" s="16" t="s">
        <v>171</v>
      </c>
      <c r="F317" s="13"/>
      <c r="G317" s="39">
        <f t="shared" si="14"/>
        <v>0</v>
      </c>
      <c r="H317" s="45">
        <v>0</v>
      </c>
      <c r="J317" s="102"/>
      <c r="K317" s="102"/>
      <c r="L317" s="102"/>
    </row>
    <row r="318" spans="1:19" x14ac:dyDescent="0.3">
      <c r="A318" s="10" t="s">
        <v>7</v>
      </c>
      <c r="B318" s="10" t="s">
        <v>8</v>
      </c>
      <c r="C318" s="57">
        <f t="shared" si="15"/>
        <v>39</v>
      </c>
      <c r="D318" s="11" t="s">
        <v>212</v>
      </c>
      <c r="E318" s="16" t="s">
        <v>213</v>
      </c>
      <c r="F318" s="13"/>
      <c r="G318" s="39">
        <f t="shared" si="14"/>
        <v>0</v>
      </c>
      <c r="H318" s="45">
        <v>0</v>
      </c>
      <c r="J318" s="102"/>
      <c r="K318" s="105"/>
      <c r="L318" s="105"/>
    </row>
    <row r="319" spans="1:19" x14ac:dyDescent="0.3">
      <c r="A319" s="7" t="s">
        <v>7</v>
      </c>
      <c r="B319" s="7" t="s">
        <v>8</v>
      </c>
      <c r="C319" s="71">
        <f>C315+1</f>
        <v>40</v>
      </c>
      <c r="D319" s="72"/>
      <c r="E319" s="73" t="s">
        <v>261</v>
      </c>
      <c r="F319" s="74"/>
      <c r="G319" s="75">
        <f t="shared" ref="G319:G329" si="16">+H319/$H$6*100</f>
        <v>6.9484239132757808E-2</v>
      </c>
      <c r="H319" s="76">
        <v>3177685</v>
      </c>
      <c r="I319" s="1"/>
      <c r="J319" s="105"/>
      <c r="K319" s="105"/>
      <c r="L319" s="105"/>
      <c r="M319" s="1"/>
      <c r="N319" s="1"/>
      <c r="O319" s="1"/>
      <c r="P319" s="1"/>
      <c r="Q319" s="1"/>
      <c r="R319" s="1"/>
      <c r="S319" s="1"/>
    </row>
    <row r="320" spans="1:19" x14ac:dyDescent="0.3">
      <c r="A320" s="21" t="s">
        <v>7</v>
      </c>
      <c r="B320" s="21" t="s">
        <v>8</v>
      </c>
      <c r="C320" s="78">
        <f>C319</f>
        <v>40</v>
      </c>
      <c r="D320" s="22">
        <v>2</v>
      </c>
      <c r="E320" s="20" t="s">
        <v>95</v>
      </c>
      <c r="F320" s="23"/>
      <c r="G320" s="36">
        <f t="shared" si="16"/>
        <v>6.9484239132757808E-2</v>
      </c>
      <c r="H320" s="43">
        <v>3177685</v>
      </c>
      <c r="I320" s="1"/>
      <c r="J320" s="105"/>
      <c r="K320" s="102"/>
      <c r="L320" s="105"/>
      <c r="M320" s="1"/>
      <c r="N320" s="1"/>
      <c r="O320" s="1"/>
      <c r="P320" s="1"/>
      <c r="Q320" s="1"/>
      <c r="R320" s="1"/>
      <c r="S320" s="1"/>
    </row>
    <row r="321" spans="1:19" x14ac:dyDescent="0.3">
      <c r="A321" s="7" t="s">
        <v>7</v>
      </c>
      <c r="B321" s="7" t="s">
        <v>8</v>
      </c>
      <c r="C321" s="50">
        <f>C320</f>
        <v>40</v>
      </c>
      <c r="D321" s="8" t="s">
        <v>96</v>
      </c>
      <c r="E321" s="24" t="s">
        <v>97</v>
      </c>
      <c r="F321" s="9"/>
      <c r="G321" s="37">
        <f t="shared" si="16"/>
        <v>4.3732616123220401E-2</v>
      </c>
      <c r="H321" s="44">
        <v>2000000</v>
      </c>
      <c r="I321" s="1"/>
      <c r="J321" s="105"/>
      <c r="K321" s="102"/>
      <c r="L321" s="105"/>
      <c r="M321" s="1"/>
      <c r="N321" s="1"/>
      <c r="O321" s="1"/>
      <c r="P321" s="1"/>
      <c r="Q321" s="1"/>
      <c r="R321" s="1"/>
      <c r="S321" s="1"/>
    </row>
    <row r="322" spans="1:19" x14ac:dyDescent="0.3">
      <c r="A322" s="10" t="s">
        <v>7</v>
      </c>
      <c r="B322" s="10" t="s">
        <v>8</v>
      </c>
      <c r="C322" s="79">
        <f>C321</f>
        <v>40</v>
      </c>
      <c r="D322" s="11" t="s">
        <v>98</v>
      </c>
      <c r="E322" s="16" t="s">
        <v>99</v>
      </c>
      <c r="F322" s="13"/>
      <c r="G322" s="39">
        <f t="shared" si="16"/>
        <v>4.3732616123220401E-2</v>
      </c>
      <c r="H322" s="45">
        <v>2000000</v>
      </c>
      <c r="I322" s="1"/>
      <c r="J322" s="105"/>
      <c r="K322" s="102"/>
      <c r="L322" s="105"/>
      <c r="M322" s="1"/>
      <c r="N322" s="1"/>
      <c r="O322" s="1"/>
      <c r="P322" s="1"/>
      <c r="Q322" s="1"/>
      <c r="R322" s="1"/>
      <c r="S322" s="1"/>
    </row>
    <row r="323" spans="1:19" ht="26.05" x14ac:dyDescent="0.3">
      <c r="A323" s="7" t="s">
        <v>7</v>
      </c>
      <c r="B323" s="7" t="s">
        <v>8</v>
      </c>
      <c r="C323" s="56">
        <f>C320</f>
        <v>40</v>
      </c>
      <c r="D323" s="8" t="s">
        <v>104</v>
      </c>
      <c r="E323" s="24" t="s">
        <v>105</v>
      </c>
      <c r="F323" s="13"/>
      <c r="G323" s="37">
        <f t="shared" si="16"/>
        <v>2.5751623009537407E-2</v>
      </c>
      <c r="H323" s="44">
        <v>1177685</v>
      </c>
      <c r="J323" s="102"/>
      <c r="K323" s="102"/>
      <c r="L323" s="102"/>
    </row>
    <row r="324" spans="1:19" ht="28.25" x14ac:dyDescent="0.3">
      <c r="A324" s="10" t="s">
        <v>7</v>
      </c>
      <c r="B324" s="10" t="s">
        <v>8</v>
      </c>
      <c r="C324" s="57">
        <f>C323</f>
        <v>40</v>
      </c>
      <c r="D324" s="11" t="s">
        <v>174</v>
      </c>
      <c r="E324" s="16" t="s">
        <v>158</v>
      </c>
      <c r="F324" s="13"/>
      <c r="G324" s="39">
        <f t="shared" si="16"/>
        <v>2.2216934311378122E-2</v>
      </c>
      <c r="H324" s="45">
        <v>1016035</v>
      </c>
      <c r="J324" s="102"/>
      <c r="K324" s="102"/>
      <c r="L324" s="102"/>
    </row>
    <row r="325" spans="1:19" x14ac:dyDescent="0.3">
      <c r="A325" s="10" t="s">
        <v>7</v>
      </c>
      <c r="B325" s="10" t="s">
        <v>8</v>
      </c>
      <c r="C325" s="57">
        <f>C324</f>
        <v>40</v>
      </c>
      <c r="D325" s="11" t="s">
        <v>175</v>
      </c>
      <c r="E325" s="16" t="s">
        <v>171</v>
      </c>
      <c r="F325" s="13"/>
      <c r="G325" s="39">
        <f t="shared" si="16"/>
        <v>3.5346886981592893E-3</v>
      </c>
      <c r="H325" s="45">
        <v>161650</v>
      </c>
      <c r="J325" s="102"/>
      <c r="K325" s="102"/>
      <c r="L325" s="102"/>
    </row>
    <row r="326" spans="1:19" ht="26.05" x14ac:dyDescent="0.3">
      <c r="A326" s="7" t="s">
        <v>7</v>
      </c>
      <c r="B326" s="7" t="s">
        <v>8</v>
      </c>
      <c r="C326" s="77">
        <f>C322+1</f>
        <v>41</v>
      </c>
      <c r="D326" s="72"/>
      <c r="E326" s="73" t="s">
        <v>262</v>
      </c>
      <c r="F326" s="73"/>
      <c r="G326" s="75">
        <f t="shared" si="16"/>
        <v>0.72158816603313669</v>
      </c>
      <c r="H326" s="76">
        <v>33000000</v>
      </c>
      <c r="I326" s="1"/>
      <c r="J326" s="105"/>
      <c r="K326" s="105"/>
      <c r="L326" s="105"/>
      <c r="M326" s="1"/>
      <c r="N326" s="1"/>
      <c r="O326" s="1"/>
      <c r="P326" s="1"/>
      <c r="Q326" s="1"/>
      <c r="R326" s="1"/>
      <c r="S326" s="1"/>
    </row>
    <row r="327" spans="1:19" ht="15.8" customHeight="1" x14ac:dyDescent="0.3">
      <c r="A327" s="21" t="s">
        <v>7</v>
      </c>
      <c r="B327" s="21" t="s">
        <v>8</v>
      </c>
      <c r="C327" s="78">
        <f>C326</f>
        <v>41</v>
      </c>
      <c r="D327" s="22" t="s">
        <v>221</v>
      </c>
      <c r="E327" s="20" t="s">
        <v>131</v>
      </c>
      <c r="F327" s="20"/>
      <c r="G327" s="36">
        <f t="shared" si="16"/>
        <v>0.72158816603313669</v>
      </c>
      <c r="H327" s="43">
        <v>33000000</v>
      </c>
      <c r="I327" s="1"/>
      <c r="J327" s="105"/>
      <c r="K327" s="105"/>
      <c r="L327" s="105"/>
      <c r="M327" s="1"/>
      <c r="N327" s="1"/>
      <c r="O327" s="1"/>
      <c r="P327" s="1"/>
      <c r="Q327" s="1"/>
      <c r="R327" s="1"/>
      <c r="S327" s="1"/>
    </row>
    <row r="328" spans="1:19" ht="15.8" customHeight="1" x14ac:dyDescent="0.3">
      <c r="A328" s="7" t="s">
        <v>7</v>
      </c>
      <c r="B328" s="7" t="s">
        <v>8</v>
      </c>
      <c r="C328" s="50">
        <f>C327</f>
        <v>41</v>
      </c>
      <c r="D328" s="8" t="s">
        <v>222</v>
      </c>
      <c r="E328" s="24" t="s">
        <v>223</v>
      </c>
      <c r="F328" s="24"/>
      <c r="G328" s="37">
        <f t="shared" si="16"/>
        <v>0.72158816603313669</v>
      </c>
      <c r="H328" s="44">
        <v>33000000</v>
      </c>
      <c r="I328" s="1"/>
      <c r="J328" s="105"/>
      <c r="K328" s="105"/>
      <c r="L328" s="105"/>
      <c r="M328" s="1"/>
      <c r="N328" s="1"/>
      <c r="O328" s="1"/>
      <c r="P328" s="1"/>
      <c r="Q328" s="1"/>
      <c r="R328" s="1"/>
      <c r="S328" s="1"/>
    </row>
    <row r="329" spans="1:19" ht="14.95" customHeight="1" x14ac:dyDescent="0.3">
      <c r="A329" s="10" t="s">
        <v>7</v>
      </c>
      <c r="B329" s="10" t="s">
        <v>8</v>
      </c>
      <c r="C329" s="79">
        <f>C328</f>
        <v>41</v>
      </c>
      <c r="D329" s="11" t="s">
        <v>224</v>
      </c>
      <c r="E329" s="16" t="s">
        <v>225</v>
      </c>
      <c r="F329" s="16"/>
      <c r="G329" s="39">
        <f t="shared" si="16"/>
        <v>0.72158816603313669</v>
      </c>
      <c r="H329" s="45">
        <v>33000000</v>
      </c>
      <c r="I329" s="1"/>
      <c r="J329" s="105"/>
      <c r="K329" s="107"/>
      <c r="L329" s="107"/>
      <c r="M329" s="1"/>
      <c r="N329" s="1"/>
      <c r="O329" s="1"/>
      <c r="P329" s="1"/>
      <c r="Q329" s="1"/>
      <c r="R329" s="1"/>
      <c r="S329" s="1"/>
    </row>
    <row r="330" spans="1:19" x14ac:dyDescent="0.3">
      <c r="J330" s="102"/>
      <c r="K330" s="102"/>
      <c r="L330" s="102"/>
    </row>
    <row r="331" spans="1:19" x14ac:dyDescent="0.3">
      <c r="J331" s="102"/>
      <c r="K331" s="102"/>
      <c r="L331" s="102"/>
    </row>
    <row r="332" spans="1:19" x14ac:dyDescent="0.3">
      <c r="J332" s="102"/>
      <c r="K332" s="102"/>
      <c r="L332" s="102"/>
    </row>
    <row r="333" spans="1:19" x14ac:dyDescent="0.3">
      <c r="J333" s="102"/>
      <c r="K333" s="102"/>
      <c r="L333" s="102"/>
    </row>
    <row r="334" spans="1:19" x14ac:dyDescent="0.3">
      <c r="J334" s="102"/>
      <c r="K334" s="102"/>
      <c r="L334" s="102"/>
    </row>
    <row r="335" spans="1:19" x14ac:dyDescent="0.3">
      <c r="J335" s="102"/>
      <c r="K335" s="102"/>
      <c r="L335" s="102"/>
    </row>
    <row r="336" spans="1:19" x14ac:dyDescent="0.3">
      <c r="J336" s="102"/>
      <c r="K336" s="102"/>
      <c r="L336" s="102"/>
    </row>
    <row r="337" spans="10:12" x14ac:dyDescent="0.3">
      <c r="J337" s="102"/>
      <c r="K337" s="102"/>
      <c r="L337" s="102"/>
    </row>
    <row r="338" spans="10:12" x14ac:dyDescent="0.3">
      <c r="J338" s="102"/>
      <c r="K338" s="102"/>
      <c r="L338" s="102"/>
    </row>
    <row r="339" spans="10:12" x14ac:dyDescent="0.3">
      <c r="J339" s="102"/>
      <c r="K339" s="102"/>
      <c r="L339" s="102"/>
    </row>
    <row r="340" spans="10:12" x14ac:dyDescent="0.3">
      <c r="J340" s="102"/>
      <c r="K340" s="102"/>
      <c r="L340" s="102"/>
    </row>
    <row r="341" spans="10:12" x14ac:dyDescent="0.3">
      <c r="J341" s="102"/>
      <c r="K341" s="102"/>
      <c r="L341" s="102"/>
    </row>
    <row r="342" spans="10:12" x14ac:dyDescent="0.3">
      <c r="J342" s="102"/>
      <c r="K342" s="102"/>
      <c r="L342" s="102"/>
    </row>
    <row r="343" spans="10:12" x14ac:dyDescent="0.3">
      <c r="J343" s="102"/>
      <c r="K343" s="102"/>
      <c r="L343" s="102"/>
    </row>
    <row r="344" spans="10:12" x14ac:dyDescent="0.3">
      <c r="J344" s="102"/>
      <c r="K344" s="102"/>
      <c r="L344" s="102"/>
    </row>
    <row r="345" spans="10:12" x14ac:dyDescent="0.3">
      <c r="J345" s="102"/>
      <c r="K345" s="102"/>
      <c r="L345" s="102"/>
    </row>
    <row r="346" spans="10:12" x14ac:dyDescent="0.3">
      <c r="J346" s="102"/>
      <c r="K346" s="102"/>
      <c r="L346" s="102"/>
    </row>
    <row r="347" spans="10:12" x14ac:dyDescent="0.3">
      <c r="J347" s="102"/>
      <c r="K347" s="102"/>
      <c r="L347" s="102"/>
    </row>
    <row r="348" spans="10:12" x14ac:dyDescent="0.3">
      <c r="J348" s="102"/>
      <c r="K348" s="102"/>
      <c r="L348" s="102"/>
    </row>
    <row r="349" spans="10:12" x14ac:dyDescent="0.3">
      <c r="J349" s="102"/>
      <c r="K349" s="102"/>
      <c r="L349" s="102"/>
    </row>
    <row r="350" spans="10:12" x14ac:dyDescent="0.3">
      <c r="J350" s="102"/>
      <c r="K350" s="102"/>
      <c r="L350" s="102"/>
    </row>
    <row r="351" spans="10:12" x14ac:dyDescent="0.3">
      <c r="J351" s="102"/>
      <c r="K351" s="102"/>
      <c r="L351" s="102"/>
    </row>
    <row r="352" spans="10:12" x14ac:dyDescent="0.3">
      <c r="J352" s="102"/>
      <c r="K352" s="102"/>
      <c r="L352" s="102"/>
    </row>
    <row r="353" spans="10:12" x14ac:dyDescent="0.3">
      <c r="J353" s="102"/>
      <c r="K353" s="102"/>
      <c r="L353" s="102"/>
    </row>
    <row r="354" spans="10:12" x14ac:dyDescent="0.3">
      <c r="J354" s="102"/>
      <c r="K354" s="102"/>
      <c r="L354" s="102"/>
    </row>
    <row r="355" spans="10:12" x14ac:dyDescent="0.3">
      <c r="J355" s="102"/>
      <c r="K355" s="102"/>
      <c r="L355" s="102"/>
    </row>
    <row r="356" spans="10:12" x14ac:dyDescent="0.3">
      <c r="J356" s="102"/>
      <c r="K356" s="102"/>
      <c r="L356" s="102"/>
    </row>
    <row r="357" spans="10:12" x14ac:dyDescent="0.3">
      <c r="J357" s="102"/>
      <c r="K357" s="102"/>
      <c r="L357" s="102"/>
    </row>
    <row r="358" spans="10:12" x14ac:dyDescent="0.3">
      <c r="J358" s="102"/>
      <c r="K358" s="102"/>
      <c r="L358" s="102"/>
    </row>
    <row r="359" spans="10:12" x14ac:dyDescent="0.3">
      <c r="J359" s="102"/>
      <c r="K359" s="102"/>
      <c r="L359" s="102"/>
    </row>
    <row r="360" spans="10:12" x14ac:dyDescent="0.3">
      <c r="J360" s="102"/>
      <c r="K360" s="102"/>
      <c r="L360" s="102"/>
    </row>
    <row r="361" spans="10:12" x14ac:dyDescent="0.3">
      <c r="J361" s="102"/>
      <c r="K361" s="102"/>
      <c r="L361" s="102"/>
    </row>
    <row r="362" spans="10:12" x14ac:dyDescent="0.3">
      <c r="J362" s="102"/>
      <c r="K362" s="102"/>
      <c r="L362" s="102"/>
    </row>
    <row r="363" spans="10:12" x14ac:dyDescent="0.3">
      <c r="J363" s="102"/>
      <c r="K363" s="102"/>
      <c r="L363" s="102"/>
    </row>
    <row r="364" spans="10:12" x14ac:dyDescent="0.3">
      <c r="J364" s="102"/>
      <c r="K364" s="102"/>
      <c r="L364" s="102"/>
    </row>
    <row r="365" spans="10:12" x14ac:dyDescent="0.3">
      <c r="J365" s="102"/>
      <c r="K365" s="102"/>
      <c r="L365" s="102"/>
    </row>
    <row r="366" spans="10:12" x14ac:dyDescent="0.3">
      <c r="J366" s="102"/>
      <c r="K366" s="102"/>
      <c r="L366" s="102"/>
    </row>
    <row r="367" spans="10:12" x14ac:dyDescent="0.3">
      <c r="J367" s="102"/>
      <c r="K367" s="102"/>
      <c r="L367" s="102"/>
    </row>
    <row r="368" spans="10:12" x14ac:dyDescent="0.3">
      <c r="J368" s="102"/>
      <c r="K368" s="102"/>
      <c r="L368" s="102"/>
    </row>
    <row r="369" spans="10:12" x14ac:dyDescent="0.3">
      <c r="J369" s="102"/>
      <c r="K369" s="102"/>
      <c r="L369" s="102"/>
    </row>
    <row r="370" spans="10:12" x14ac:dyDescent="0.3">
      <c r="J370" s="102"/>
      <c r="K370" s="102"/>
      <c r="L370" s="102"/>
    </row>
    <row r="371" spans="10:12" x14ac:dyDescent="0.3">
      <c r="J371" s="102"/>
      <c r="K371" s="102"/>
      <c r="L371" s="102"/>
    </row>
    <row r="372" spans="10:12" x14ac:dyDescent="0.3">
      <c r="J372" s="102"/>
      <c r="K372" s="102"/>
      <c r="L372" s="102"/>
    </row>
    <row r="373" spans="10:12" x14ac:dyDescent="0.3">
      <c r="J373" s="102"/>
      <c r="K373" s="102"/>
      <c r="L373" s="102"/>
    </row>
    <row r="374" spans="10:12" x14ac:dyDescent="0.3">
      <c r="J374" s="102"/>
      <c r="K374" s="102"/>
      <c r="L374" s="102"/>
    </row>
    <row r="375" spans="10:12" x14ac:dyDescent="0.3">
      <c r="J375" s="102"/>
      <c r="K375" s="102"/>
      <c r="L375" s="102"/>
    </row>
    <row r="376" spans="10:12" x14ac:dyDescent="0.3">
      <c r="J376" s="102"/>
      <c r="K376" s="102"/>
      <c r="L376" s="102"/>
    </row>
    <row r="377" spans="10:12" x14ac:dyDescent="0.3">
      <c r="J377" s="102"/>
      <c r="K377" s="102"/>
      <c r="L377" s="102"/>
    </row>
    <row r="378" spans="10:12" x14ac:dyDescent="0.3">
      <c r="J378" s="102"/>
      <c r="K378" s="102"/>
      <c r="L378" s="102"/>
    </row>
    <row r="379" spans="10:12" x14ac:dyDescent="0.3">
      <c r="J379" s="102"/>
      <c r="K379" s="102"/>
      <c r="L379" s="102"/>
    </row>
    <row r="380" spans="10:12" x14ac:dyDescent="0.3">
      <c r="J380" s="102"/>
      <c r="K380" s="102"/>
      <c r="L380" s="102"/>
    </row>
    <row r="381" spans="10:12" x14ac:dyDescent="0.3">
      <c r="J381" s="102"/>
      <c r="K381" s="102"/>
      <c r="L381" s="102"/>
    </row>
    <row r="382" spans="10:12" x14ac:dyDescent="0.3">
      <c r="J382" s="102"/>
      <c r="K382" s="102"/>
      <c r="L382" s="102"/>
    </row>
    <row r="383" spans="10:12" x14ac:dyDescent="0.3">
      <c r="J383" s="102"/>
      <c r="K383" s="102"/>
      <c r="L383" s="102"/>
    </row>
    <row r="384" spans="10:12" x14ac:dyDescent="0.3">
      <c r="J384" s="102"/>
      <c r="K384" s="102"/>
      <c r="L384" s="102"/>
    </row>
    <row r="385" spans="10:12" x14ac:dyDescent="0.3">
      <c r="J385" s="102"/>
      <c r="K385" s="102"/>
      <c r="L385" s="102"/>
    </row>
    <row r="386" spans="10:12" x14ac:dyDescent="0.3">
      <c r="J386" s="102"/>
      <c r="K386" s="102"/>
      <c r="L386" s="102"/>
    </row>
    <row r="387" spans="10:12" x14ac:dyDescent="0.3">
      <c r="J387" s="102"/>
      <c r="K387" s="102"/>
      <c r="L387" s="102"/>
    </row>
    <row r="388" spans="10:12" x14ac:dyDescent="0.3">
      <c r="J388" s="102"/>
      <c r="K388" s="102"/>
      <c r="L388" s="102"/>
    </row>
    <row r="389" spans="10:12" x14ac:dyDescent="0.3">
      <c r="J389" s="102"/>
      <c r="K389" s="102"/>
      <c r="L389" s="102"/>
    </row>
    <row r="390" spans="10:12" x14ac:dyDescent="0.3">
      <c r="J390" s="102"/>
      <c r="K390" s="102"/>
      <c r="L390" s="102"/>
    </row>
    <row r="391" spans="10:12" x14ac:dyDescent="0.3">
      <c r="J391" s="102"/>
      <c r="K391" s="102"/>
      <c r="L391" s="102"/>
    </row>
    <row r="392" spans="10:12" x14ac:dyDescent="0.3">
      <c r="J392" s="102"/>
      <c r="K392" s="102"/>
      <c r="L392" s="102"/>
    </row>
    <row r="393" spans="10:12" x14ac:dyDescent="0.3">
      <c r="J393" s="102"/>
      <c r="K393" s="102"/>
      <c r="L393" s="102"/>
    </row>
    <row r="394" spans="10:12" x14ac:dyDescent="0.3">
      <c r="J394" s="102"/>
      <c r="K394" s="102"/>
      <c r="L394" s="102"/>
    </row>
    <row r="395" spans="10:12" x14ac:dyDescent="0.3">
      <c r="J395" s="102"/>
      <c r="K395" s="102"/>
      <c r="L395" s="102"/>
    </row>
    <row r="396" spans="10:12" x14ac:dyDescent="0.3">
      <c r="J396" s="102"/>
      <c r="K396" s="102"/>
      <c r="L396" s="102"/>
    </row>
    <row r="397" spans="10:12" x14ac:dyDescent="0.3">
      <c r="J397" s="102"/>
      <c r="K397" s="102"/>
      <c r="L397" s="102"/>
    </row>
    <row r="398" spans="10:12" x14ac:dyDescent="0.3">
      <c r="J398" s="102"/>
      <c r="K398" s="102"/>
      <c r="L398" s="102"/>
    </row>
    <row r="399" spans="10:12" x14ac:dyDescent="0.3">
      <c r="J399" s="102"/>
      <c r="K399" s="102"/>
      <c r="L399" s="102"/>
    </row>
    <row r="400" spans="10:12" x14ac:dyDescent="0.3">
      <c r="J400" s="102"/>
      <c r="K400" s="102"/>
      <c r="L400" s="102"/>
    </row>
    <row r="401" spans="10:12" x14ac:dyDescent="0.3">
      <c r="J401" s="102"/>
      <c r="K401" s="102"/>
      <c r="L401" s="102"/>
    </row>
    <row r="402" spans="10:12" x14ac:dyDescent="0.3">
      <c r="J402" s="102"/>
      <c r="K402" s="102"/>
      <c r="L402" s="102"/>
    </row>
    <row r="403" spans="10:12" x14ac:dyDescent="0.3">
      <c r="J403" s="102"/>
      <c r="K403" s="102"/>
      <c r="L403" s="102"/>
    </row>
    <row r="404" spans="10:12" x14ac:dyDescent="0.3">
      <c r="J404" s="102"/>
      <c r="K404" s="102"/>
      <c r="L404" s="102"/>
    </row>
    <row r="405" spans="10:12" x14ac:dyDescent="0.3">
      <c r="J405" s="102"/>
      <c r="K405" s="102"/>
      <c r="L405" s="102"/>
    </row>
    <row r="406" spans="10:12" x14ac:dyDescent="0.3">
      <c r="J406" s="102"/>
      <c r="K406" s="102"/>
      <c r="L406" s="102"/>
    </row>
    <row r="407" spans="10:12" x14ac:dyDescent="0.3">
      <c r="J407" s="102"/>
      <c r="K407" s="102"/>
      <c r="L407" s="102"/>
    </row>
    <row r="408" spans="10:12" x14ac:dyDescent="0.3">
      <c r="J408" s="102"/>
      <c r="K408" s="102"/>
      <c r="L408" s="102"/>
    </row>
    <row r="409" spans="10:12" x14ac:dyDescent="0.3">
      <c r="J409" s="102"/>
      <c r="K409" s="102"/>
      <c r="L409" s="102"/>
    </row>
    <row r="410" spans="10:12" x14ac:dyDescent="0.3">
      <c r="J410" s="102"/>
      <c r="K410" s="102"/>
      <c r="L410" s="102"/>
    </row>
    <row r="411" spans="10:12" x14ac:dyDescent="0.3">
      <c r="J411" s="102"/>
      <c r="K411" s="102"/>
      <c r="L411" s="102"/>
    </row>
    <row r="412" spans="10:12" x14ac:dyDescent="0.3">
      <c r="J412" s="102"/>
      <c r="K412" s="102"/>
      <c r="L412" s="102"/>
    </row>
    <row r="413" spans="10:12" x14ac:dyDescent="0.3">
      <c r="J413" s="102"/>
      <c r="K413" s="102"/>
      <c r="L413" s="102"/>
    </row>
    <row r="414" spans="10:12" x14ac:dyDescent="0.3">
      <c r="J414" s="102"/>
      <c r="K414" s="102"/>
      <c r="L414" s="102"/>
    </row>
    <row r="415" spans="10:12" x14ac:dyDescent="0.3">
      <c r="J415" s="102"/>
      <c r="K415" s="102"/>
      <c r="L415" s="102"/>
    </row>
    <row r="416" spans="10:12" x14ac:dyDescent="0.3">
      <c r="J416" s="102"/>
      <c r="K416" s="102"/>
      <c r="L416" s="102"/>
    </row>
    <row r="417" spans="10:12" x14ac:dyDescent="0.3">
      <c r="J417" s="102"/>
      <c r="K417" s="102"/>
      <c r="L417" s="102"/>
    </row>
    <row r="418" spans="10:12" x14ac:dyDescent="0.3">
      <c r="J418" s="102"/>
      <c r="K418" s="102"/>
      <c r="L418" s="102"/>
    </row>
  </sheetData>
  <autoFilter ref="A8:H329" xr:uid="{00000000-0009-0000-0000-000004000000}"/>
  <mergeCells count="4">
    <mergeCell ref="L299:L300"/>
    <mergeCell ref="A1:H1"/>
    <mergeCell ref="A2:H2"/>
    <mergeCell ref="A3:H3"/>
  </mergeCells>
  <conditionalFormatting sqref="K9:K11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{474913C5-AAD4-481D-9B53-7CC4883C7B0B}</x14:id>
        </ext>
      </extLst>
    </cfRule>
  </conditionalFormatting>
  <conditionalFormatting sqref="K1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{3A02FF64-B18F-4AF9-9A87-DC9F47E84697}</x14:id>
        </ext>
      </extLst>
    </cfRule>
  </conditionalFormatting>
  <conditionalFormatting sqref="K16:K17 K8 K19:K2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{B71E1613-950D-488A-9332-B6FCDE808A43}</x14:id>
        </ext>
      </extLst>
    </cfRule>
  </conditionalFormatting>
  <conditionalFormatting sqref="K16:K17 K19:K2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{D597E4C8-AB68-4A9A-BC00-5F477025E272}</x14:id>
        </ext>
      </extLst>
    </cfRule>
  </conditionalFormatting>
  <conditionalFormatting sqref="K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{E494CD02-F456-4421-9BE7-D63457AB0585}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{55BEC864-CFFB-4974-88FF-2996CB4CD8A6}</x14:id>
        </ext>
      </extLst>
    </cfRule>
  </conditionalFormatting>
  <conditionalFormatting sqref="K20:K21 K23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{67176591-FD76-4356-B099-5639052158A0}</x14:id>
        </ext>
      </extLst>
    </cfRule>
  </conditionalFormatting>
  <conditionalFormatting sqref="K59:K66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{034A2A4A-6828-41DE-A5EF-657E1DD89DEC}</x14:id>
        </ext>
      </extLst>
    </cfRule>
  </conditionalFormatting>
  <conditionalFormatting sqref="K13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{F229540B-42EB-4F03-85DF-CF2A91DB4C2F}</x14:id>
        </ext>
      </extLst>
    </cfRule>
  </conditionalFormatting>
  <pageMargins left="0.9055118110236221" right="0.31496062992125984" top="0.70866141732283472" bottom="0.51181102362204722" header="0" footer="0"/>
  <pageSetup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4913C5-AAD4-481D-9B53-7CC4883C7B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K9:K11</xm:sqref>
        </x14:conditionalFormatting>
        <x14:conditionalFormatting xmlns:xm="http://schemas.microsoft.com/office/excel/2006/main">
          <x14:cfRule type="dataBar" id="{3A02FF64-B18F-4AF9-9A87-DC9F47E846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</xm:sqref>
        </x14:conditionalFormatting>
        <x14:conditionalFormatting xmlns:xm="http://schemas.microsoft.com/office/excel/2006/main">
          <x14:cfRule type="dataBar" id="{B71E1613-950D-488A-9332-B6FCDE808A4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K16:K17 K8 K19:K24</xm:sqref>
        </x14:conditionalFormatting>
        <x14:conditionalFormatting xmlns:xm="http://schemas.microsoft.com/office/excel/2006/main">
          <x14:cfRule type="dataBar" id="{D597E4C8-AB68-4A9A-BC00-5F477025E27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K16:K17 K19:K24</xm:sqref>
        </x14:conditionalFormatting>
        <x14:conditionalFormatting xmlns:xm="http://schemas.microsoft.com/office/excel/2006/main">
          <x14:cfRule type="dataBar" id="{E494CD02-F456-4421-9BE7-D63457AB058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55BEC864-CFFB-4974-88FF-2996CB4CD8A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67176591-FD76-4356-B099-5639052158A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K20:K21 K23</xm:sqref>
        </x14:conditionalFormatting>
        <x14:conditionalFormatting xmlns:xm="http://schemas.microsoft.com/office/excel/2006/main">
          <x14:cfRule type="dataBar" id="{034A2A4A-6828-41DE-A5EF-657E1DD89DE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K59:K66</xm:sqref>
        </x14:conditionalFormatting>
        <x14:conditionalFormatting xmlns:xm="http://schemas.microsoft.com/office/excel/2006/main">
          <x14:cfRule type="dataBar" id="{F229540B-42EB-4F03-85DF-CF2A91DB4C2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eobregon</dc:creator>
  <cp:lastModifiedBy>Eliana Obregón Montiel</cp:lastModifiedBy>
  <cp:lastPrinted>2021-10-18T14:14:28Z</cp:lastPrinted>
  <dcterms:created xsi:type="dcterms:W3CDTF">2010-08-13T18:16:57Z</dcterms:created>
  <dcterms:modified xsi:type="dcterms:W3CDTF">2025-03-27T13:45:09Z</dcterms:modified>
</cp:coreProperties>
</file>