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Unidad Técnica\GENERAL\HISTORIA RENDICIONES DE CUENTAS JVC\Rendición 2019\"/>
    </mc:Choice>
  </mc:AlternateContent>
  <xr:revisionPtr revIDLastSave="0" documentId="13_ncr:1_{3C6BC97C-2188-461F-9328-DD576C915577}" xr6:coauthVersionLast="47" xr6:coauthVersionMax="47" xr10:uidLastSave="{00000000-0000-0000-0000-000000000000}"/>
  <bookViews>
    <workbookView xWindow="21168" yWindow="-100" windowWidth="21467" windowHeight="11443" tabRatio="913" xr2:uid="{00000000-000D-0000-FFFF-FFFF00000000}"/>
  </bookViews>
  <sheets>
    <sheet name="ordinario 2019" sheetId="41" r:id="rId1"/>
  </sheets>
  <definedNames>
    <definedName name="_xlnm._FilterDatabase" localSheetId="0" hidden="1">'ordinario 2019'!$A$9:$H$297</definedName>
    <definedName name="_Hlt57100695" localSheetId="0">'ordinario 2019'!$F$30</definedName>
    <definedName name="_Hlt57101924" localSheetId="0">'ordinario 2019'!#REF!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41" l="1"/>
  <c r="J2" i="41" s="1"/>
  <c r="C282" i="41" l="1"/>
  <c r="C283" i="41" l="1"/>
  <c r="C284" i="41" s="1"/>
  <c r="C285" i="41" s="1"/>
  <c r="C286" i="41"/>
  <c r="C287" i="41" l="1"/>
  <c r="C288" i="41" s="1"/>
  <c r="C289" i="41" s="1"/>
  <c r="C290" i="41"/>
  <c r="C294" i="41" l="1"/>
  <c r="C295" i="41" s="1"/>
  <c r="C296" i="41" s="1"/>
  <c r="C297" i="41" s="1"/>
  <c r="C291" i="41"/>
  <c r="C292" i="41" s="1"/>
  <c r="C293" i="41" s="1"/>
  <c r="C279" i="41" l="1"/>
  <c r="C280" i="41" s="1"/>
  <c r="C281" i="41" s="1"/>
  <c r="C256" i="41"/>
  <c r="C260" i="41" s="1"/>
  <c r="C264" i="41" s="1"/>
  <c r="C253" i="41"/>
  <c r="C254" i="41" s="1"/>
  <c r="C255" i="41" s="1"/>
  <c r="C257" i="41" l="1"/>
  <c r="C258" i="41" s="1"/>
  <c r="C259" i="41" s="1"/>
  <c r="C268" i="41"/>
  <c r="C265" i="41"/>
  <c r="C266" i="41" s="1"/>
  <c r="C267" i="41" s="1"/>
  <c r="C261" i="41"/>
  <c r="C262" i="41" s="1"/>
  <c r="C263" i="41" s="1"/>
  <c r="C272" i="41" l="1"/>
  <c r="C273" i="41" s="1"/>
  <c r="C274" i="41" s="1"/>
  <c r="C275" i="41" s="1"/>
  <c r="C276" i="41" s="1"/>
  <c r="C277" i="41" s="1"/>
  <c r="C269" i="41"/>
  <c r="C270" i="41" s="1"/>
  <c r="C271" i="41" s="1"/>
  <c r="C110" i="41" l="1"/>
  <c r="C116" i="41"/>
  <c r="C118" i="41" s="1"/>
  <c r="C119" i="41"/>
  <c r="C123" i="41" s="1"/>
  <c r="C124" i="41" s="1"/>
  <c r="C125" i="41" s="1"/>
  <c r="C126" i="41" s="1"/>
  <c r="C127" i="41" s="1"/>
  <c r="C128" i="41" l="1"/>
  <c r="C129" i="41" s="1"/>
  <c r="C130" i="41" s="1"/>
  <c r="C131" i="41" s="1"/>
  <c r="C120" i="41"/>
  <c r="C121" i="41" s="1"/>
  <c r="C122" i="41" s="1"/>
  <c r="C132" i="41" l="1"/>
  <c r="C136" i="41" s="1"/>
  <c r="C140" i="41" s="1"/>
  <c r="H10" i="41"/>
  <c r="H9" i="41" s="1"/>
  <c r="H8" i="41" s="1"/>
  <c r="L11" i="41" l="1"/>
  <c r="C137" i="41"/>
  <c r="C138" i="41" s="1"/>
  <c r="C139" i="41" s="1"/>
  <c r="C133" i="41"/>
  <c r="C134" i="41" s="1"/>
  <c r="C135" i="41" s="1"/>
  <c r="C141" i="41"/>
  <c r="C142" i="41" s="1"/>
  <c r="C143" i="41" s="1"/>
  <c r="C144" i="41"/>
  <c r="L12" i="41"/>
  <c r="C145" i="41" l="1"/>
  <c r="C146" i="41" s="1"/>
  <c r="C147" i="41" s="1"/>
  <c r="C148" i="41"/>
  <c r="C152" i="41" l="1"/>
  <c r="C149" i="41"/>
  <c r="C150" i="41" s="1"/>
  <c r="C151" i="41" s="1"/>
  <c r="C156" i="41" l="1"/>
  <c r="C153" i="41"/>
  <c r="C154" i="41" s="1"/>
  <c r="C155" i="41" s="1"/>
  <c r="C157" i="41" l="1"/>
  <c r="C158" i="41" s="1"/>
  <c r="C159" i="41" s="1"/>
  <c r="C160" i="41"/>
  <c r="C164" i="41" l="1"/>
  <c r="C161" i="41"/>
  <c r="C162" i="41" s="1"/>
  <c r="C163" i="41" s="1"/>
  <c r="C168" i="41" l="1"/>
  <c r="C165" i="41"/>
  <c r="C166" i="41" s="1"/>
  <c r="C167" i="41" s="1"/>
  <c r="C172" i="41" l="1"/>
  <c r="C169" i="41"/>
  <c r="C170" i="41" s="1"/>
  <c r="C171" i="41" s="1"/>
  <c r="C176" i="41" l="1"/>
  <c r="C173" i="41"/>
  <c r="C174" i="41" s="1"/>
  <c r="C175" i="41" s="1"/>
  <c r="C180" i="41" l="1"/>
  <c r="C177" i="41"/>
  <c r="C178" i="41" s="1"/>
  <c r="C179" i="41" s="1"/>
  <c r="C184" i="41" l="1"/>
  <c r="C181" i="41"/>
  <c r="C182" i="41" s="1"/>
  <c r="C183" i="41" s="1"/>
  <c r="C188" i="41" l="1"/>
  <c r="C185" i="41"/>
  <c r="C186" i="41" s="1"/>
  <c r="C187" i="41" s="1"/>
  <c r="C192" i="41" l="1"/>
  <c r="C189" i="41"/>
  <c r="C190" i="41" s="1"/>
  <c r="C191" i="41" s="1"/>
  <c r="C196" i="41" l="1"/>
  <c r="C193" i="41"/>
  <c r="C194" i="41" s="1"/>
  <c r="C195" i="41" s="1"/>
  <c r="C197" i="41" l="1"/>
  <c r="C198" i="41" s="1"/>
  <c r="C199" i="41" s="1"/>
  <c r="C200" i="41"/>
  <c r="C201" i="41" l="1"/>
  <c r="C202" i="41" s="1"/>
  <c r="C203" i="41" s="1"/>
  <c r="C204" i="41"/>
  <c r="C205" i="41" l="1"/>
  <c r="C206" i="41" s="1"/>
  <c r="C207" i="41" s="1"/>
  <c r="C208" i="41"/>
  <c r="C209" i="41" l="1"/>
  <c r="C210" i="41" s="1"/>
  <c r="C211" i="41" s="1"/>
  <c r="C212" i="41"/>
  <c r="C216" i="41" l="1"/>
  <c r="C213" i="41"/>
  <c r="C214" i="41" s="1"/>
  <c r="C215" i="41" s="1"/>
  <c r="C220" i="41" l="1"/>
  <c r="C217" i="41"/>
  <c r="C218" i="41" s="1"/>
  <c r="C219" i="41" s="1"/>
  <c r="C221" i="41" l="1"/>
  <c r="C222" i="41" s="1"/>
  <c r="C223" i="41" s="1"/>
  <c r="C224" i="41" l="1"/>
  <c r="C225" i="41"/>
  <c r="C226" i="41" s="1"/>
  <c r="C227" i="41"/>
  <c r="C228" i="41" l="1"/>
  <c r="C230" i="41"/>
  <c r="C231" i="41"/>
  <c r="C229" i="41"/>
  <c r="C232" i="41" l="1"/>
  <c r="C233" i="41" s="1"/>
  <c r="C234" i="41" s="1"/>
  <c r="C235" i="41"/>
  <c r="C236" i="41" l="1"/>
  <c r="C237" i="41" s="1"/>
  <c r="C238" i="41" s="1"/>
  <c r="C239" i="41" s="1"/>
  <c r="C240" i="41" s="1"/>
  <c r="C241" i="41" s="1"/>
  <c r="C242" i="41"/>
  <c r="C243" i="41" l="1"/>
  <c r="C244" i="41" s="1"/>
  <c r="C248" i="41" s="1"/>
  <c r="C249" i="41" s="1"/>
  <c r="C250" i="41" s="1"/>
  <c r="C251" i="41" s="1"/>
  <c r="C246" i="41"/>
  <c r="C247" i="41" s="1"/>
  <c r="L13" i="41" l="1"/>
  <c r="H7" i="41" l="1"/>
  <c r="L10" i="41"/>
  <c r="J1" i="41" l="1"/>
  <c r="G293" i="41"/>
  <c r="G289" i="41"/>
  <c r="G288" i="41"/>
  <c r="G292" i="41"/>
  <c r="G287" i="41"/>
  <c r="G291" i="41"/>
  <c r="G286" i="41"/>
  <c r="G290" i="41"/>
  <c r="G296" i="41"/>
  <c r="G297" i="41"/>
  <c r="G295" i="41"/>
  <c r="G294" i="41"/>
  <c r="L9" i="41"/>
  <c r="G8" i="41" l="1"/>
  <c r="G285" i="41"/>
  <c r="G284" i="41"/>
  <c r="G283" i="41"/>
  <c r="G282" i="41"/>
  <c r="G30" i="41"/>
  <c r="G270" i="41"/>
  <c r="G265" i="41"/>
  <c r="G256" i="41"/>
  <c r="G254" i="41"/>
  <c r="G260" i="41"/>
  <c r="G268" i="41"/>
  <c r="G261" i="41"/>
  <c r="G263" i="41"/>
  <c r="G252" i="41"/>
  <c r="G277" i="41"/>
  <c r="G276" i="41"/>
  <c r="G281" i="41"/>
  <c r="G275" i="41"/>
  <c r="G258" i="41"/>
  <c r="G278" i="41"/>
  <c r="G274" i="41"/>
  <c r="G259" i="41"/>
  <c r="G269" i="41"/>
  <c r="G267" i="41"/>
  <c r="G272" i="41"/>
  <c r="G253" i="41"/>
  <c r="G255" i="41"/>
  <c r="G266" i="41"/>
  <c r="G280" i="41"/>
  <c r="G279" i="41"/>
  <c r="G257" i="41"/>
  <c r="G262" i="41"/>
  <c r="G271" i="41"/>
  <c r="G264" i="41"/>
  <c r="G273" i="41"/>
  <c r="G45" i="41"/>
  <c r="G75" i="41"/>
  <c r="G244" i="41"/>
  <c r="G226" i="41"/>
  <c r="G48" i="41"/>
  <c r="G60" i="41"/>
  <c r="G17" i="41"/>
  <c r="G223" i="41"/>
  <c r="G220" i="41"/>
  <c r="G39" i="41"/>
  <c r="G238" i="41"/>
  <c r="G246" i="41"/>
  <c r="G82" i="41"/>
  <c r="G247" i="41"/>
  <c r="G70" i="41"/>
  <c r="G20" i="41"/>
  <c r="G100" i="41"/>
  <c r="G29" i="41"/>
  <c r="G52" i="41"/>
  <c r="G64" i="41"/>
  <c r="G116" i="41"/>
  <c r="G98" i="41"/>
  <c r="G42" i="41"/>
  <c r="G104" i="41"/>
  <c r="G237" i="41"/>
  <c r="G79" i="41"/>
  <c r="G69" i="41"/>
  <c r="G83" i="41"/>
  <c r="G90" i="41"/>
  <c r="G241" i="41"/>
  <c r="G15" i="41"/>
  <c r="G95" i="41"/>
  <c r="G229" i="41"/>
  <c r="G121" i="41"/>
  <c r="G219" i="41"/>
  <c r="G211" i="41"/>
  <c r="G215" i="41"/>
  <c r="G218" i="41"/>
  <c r="G233" i="41"/>
  <c r="G163" i="41"/>
  <c r="G191" i="41"/>
  <c r="G179" i="41"/>
  <c r="G185" i="41"/>
  <c r="G205" i="41"/>
  <c r="G162" i="41"/>
  <c r="G213" i="41"/>
  <c r="G200" i="41"/>
  <c r="G159" i="41"/>
  <c r="G168" i="41"/>
  <c r="G160" i="41"/>
  <c r="G147" i="41"/>
  <c r="G139" i="41"/>
  <c r="G134" i="41"/>
  <c r="G131" i="41"/>
  <c r="G130" i="41"/>
  <c r="G137" i="41"/>
  <c r="G132" i="41"/>
  <c r="G127" i="41"/>
  <c r="G125" i="41"/>
  <c r="G44" i="41"/>
  <c r="G28" i="41"/>
  <c r="G242" i="41"/>
  <c r="G62" i="41"/>
  <c r="G51" i="41"/>
  <c r="G96" i="41"/>
  <c r="G23" i="41"/>
  <c r="G49" i="41"/>
  <c r="G32" i="41"/>
  <c r="G248" i="41"/>
  <c r="G14" i="41"/>
  <c r="G21" i="41"/>
  <c r="G11" i="41"/>
  <c r="G74" i="41"/>
  <c r="G76" i="41"/>
  <c r="G250" i="41"/>
  <c r="G38" i="41"/>
  <c r="G59" i="41"/>
  <c r="G84" i="41"/>
  <c r="G112" i="41"/>
  <c r="G99" i="41"/>
  <c r="G114" i="41"/>
  <c r="G97" i="41"/>
  <c r="G236" i="41"/>
  <c r="G111" i="41"/>
  <c r="G94" i="41"/>
  <c r="G10" i="41"/>
  <c r="G34" i="41"/>
  <c r="G47" i="41"/>
  <c r="G58" i="41"/>
  <c r="G115" i="41"/>
  <c r="G251" i="41"/>
  <c r="G243" i="41"/>
  <c r="G40" i="41"/>
  <c r="G27" i="41"/>
  <c r="G36" i="41"/>
  <c r="G89" i="41"/>
  <c r="G118" i="41"/>
  <c r="G80" i="41"/>
  <c r="G240" i="41"/>
  <c r="G106" i="41"/>
  <c r="G35" i="41"/>
  <c r="G22" i="41"/>
  <c r="G43" i="41"/>
  <c r="G78" i="41"/>
  <c r="G68" i="41"/>
  <c r="G26" i="41"/>
  <c r="G61" i="41"/>
  <c r="G50" i="41"/>
  <c r="G103" i="41"/>
  <c r="G16" i="41"/>
  <c r="G228" i="41"/>
  <c r="G120" i="41"/>
  <c r="G187" i="41"/>
  <c r="G167" i="41"/>
  <c r="G195" i="41"/>
  <c r="G203" i="41"/>
  <c r="G180" i="41"/>
  <c r="G202" i="41"/>
  <c r="G194" i="41"/>
  <c r="G232" i="41"/>
  <c r="G184" i="41"/>
  <c r="G231" i="41"/>
  <c r="G173" i="41"/>
  <c r="G178" i="41"/>
  <c r="G212" i="41"/>
  <c r="G192" i="41"/>
  <c r="G208" i="41"/>
  <c r="G151" i="41"/>
  <c r="G188" i="41"/>
  <c r="G176" i="41"/>
  <c r="G157" i="41"/>
  <c r="G154" i="41"/>
  <c r="G149" i="41"/>
  <c r="G141" i="41"/>
  <c r="G152" i="41"/>
  <c r="G144" i="41"/>
  <c r="G124" i="41"/>
  <c r="G55" i="41"/>
  <c r="G93" i="41"/>
  <c r="G37" i="41"/>
  <c r="G19" i="41"/>
  <c r="G71" i="41"/>
  <c r="G110" i="41"/>
  <c r="G87" i="41"/>
  <c r="G235" i="41"/>
  <c r="G101" i="41"/>
  <c r="G92" i="41"/>
  <c r="G57" i="41"/>
  <c r="G122" i="41"/>
  <c r="G234" i="41"/>
  <c r="G186" i="41"/>
  <c r="G206" i="41"/>
  <c r="G166" i="41"/>
  <c r="G193" i="41"/>
  <c r="G190" i="41"/>
  <c r="G161" i="41"/>
  <c r="G164" i="41"/>
  <c r="G135" i="41"/>
  <c r="G150" i="41"/>
  <c r="G145" i="41"/>
  <c r="G140" i="41"/>
  <c r="G119" i="41"/>
  <c r="G183" i="41"/>
  <c r="G175" i="41"/>
  <c r="G210" i="41"/>
  <c r="G216" i="41"/>
  <c r="G155" i="41"/>
  <c r="G156" i="41"/>
  <c r="G126" i="41"/>
  <c r="G105" i="41"/>
  <c r="G102" i="41"/>
  <c r="G239" i="41"/>
  <c r="G81" i="41"/>
  <c r="G25" i="41"/>
  <c r="G199" i="41"/>
  <c r="G171" i="41"/>
  <c r="G217" i="41"/>
  <c r="G169" i="41"/>
  <c r="G189" i="41"/>
  <c r="G146" i="41"/>
  <c r="G153" i="41"/>
  <c r="G24" i="41"/>
  <c r="G46" i="41"/>
  <c r="G63" i="41"/>
  <c r="G18" i="41"/>
  <c r="G53" i="41"/>
  <c r="G249" i="41"/>
  <c r="G227" i="41"/>
  <c r="G181" i="41"/>
  <c r="G214" i="41"/>
  <c r="G209" i="41"/>
  <c r="G204" i="41"/>
  <c r="G148" i="41"/>
  <c r="G66" i="41"/>
  <c r="G117" i="41"/>
  <c r="G73" i="41"/>
  <c r="G222" i="41"/>
  <c r="G91" i="41"/>
  <c r="G41" i="41"/>
  <c r="G56" i="41"/>
  <c r="G54" i="41"/>
  <c r="G109" i="41"/>
  <c r="G207" i="41"/>
  <c r="G170" i="41"/>
  <c r="G165" i="41"/>
  <c r="G177" i="41"/>
  <c r="G138" i="41"/>
  <c r="G136" i="41"/>
  <c r="G225" i="41"/>
  <c r="G85" i="41"/>
  <c r="G113" i="41"/>
  <c r="G72" i="41"/>
  <c r="G12" i="41"/>
  <c r="G230" i="41"/>
  <c r="G198" i="41"/>
  <c r="G174" i="41"/>
  <c r="G201" i="41"/>
  <c r="G143" i="41"/>
  <c r="G129" i="41"/>
  <c r="G128" i="41"/>
  <c r="G67" i="41"/>
  <c r="G221" i="41"/>
  <c r="G86" i="41"/>
  <c r="G13" i="41"/>
  <c r="G182" i="41"/>
  <c r="G197" i="41"/>
  <c r="G196" i="41"/>
  <c r="G172" i="41"/>
  <c r="G158" i="41"/>
  <c r="G142" i="41"/>
  <c r="G133" i="41"/>
  <c r="G123" i="41"/>
  <c r="G77" i="41"/>
  <c r="G88" i="41"/>
  <c r="G9" i="41"/>
</calcChain>
</file>

<file path=xl/sharedStrings.xml><?xml version="1.0" encoding="utf-8"?>
<sst xmlns="http://schemas.openxmlformats.org/spreadsheetml/2006/main" count="1228" uniqueCount="263">
  <si>
    <t>MUNICIPALIDAD DE BUENOS AIRES</t>
  </si>
  <si>
    <t>PROGRAMA III</t>
  </si>
  <si>
    <t>PRO</t>
  </si>
  <si>
    <t>GRU</t>
  </si>
  <si>
    <t>PROY</t>
  </si>
  <si>
    <t>Nombre</t>
  </si>
  <si>
    <t>%</t>
  </si>
  <si>
    <t>3</t>
  </si>
  <si>
    <t>02</t>
  </si>
  <si>
    <t>INVERSIONES</t>
  </si>
  <si>
    <t>VÍAS DE COMUNICACIÓN TERRESTRE</t>
  </si>
  <si>
    <t>01</t>
  </si>
  <si>
    <t>Unidad Técnica de Gestión Vial</t>
  </si>
  <si>
    <t>REMUNERACIONES</t>
  </si>
  <si>
    <t>001</t>
  </si>
  <si>
    <t>REMUNERACIONES BÁSICAS</t>
  </si>
  <si>
    <t>00101</t>
  </si>
  <si>
    <t>Sueldos por Cargos fijos</t>
  </si>
  <si>
    <t>00102</t>
  </si>
  <si>
    <t>Jornales</t>
  </si>
  <si>
    <t>00103</t>
  </si>
  <si>
    <t>Servicios especiales</t>
  </si>
  <si>
    <t>002</t>
  </si>
  <si>
    <t>REMUNERACIONES EVENTUALES</t>
  </si>
  <si>
    <t>00201</t>
  </si>
  <si>
    <t>Tiempo extraordinario</t>
  </si>
  <si>
    <t>003</t>
  </si>
  <si>
    <t>INCENTIVOS SALARIALES</t>
  </si>
  <si>
    <t>00301</t>
  </si>
  <si>
    <t>Retribución por años servidos</t>
  </si>
  <si>
    <t>00302</t>
  </si>
  <si>
    <t>Restricción al ejercicio liberal de la profesión</t>
  </si>
  <si>
    <t>00303</t>
  </si>
  <si>
    <t>Decimotercer mes</t>
  </si>
  <si>
    <t>004</t>
  </si>
  <si>
    <t>CONTRIBUCIONES PATRONALES AL DESARROLLO Y LA SEGURIDAD SOCIAL</t>
  </si>
  <si>
    <t>00401</t>
  </si>
  <si>
    <t>Contribución Patronal al Seguro de Salud de la Caja Costarricense del Seguro Social</t>
  </si>
  <si>
    <t>00405</t>
  </si>
  <si>
    <t>Contribución Patronal al Banco Popular y de Desarrollo Comunal</t>
  </si>
  <si>
    <t>005</t>
  </si>
  <si>
    <t>CONTRIBUCIONES PATRONALES A FONDOS DE PENSIONES Y OTROS FONDOS DE CAPITALIZACIÓN</t>
  </si>
  <si>
    <t>00501</t>
  </si>
  <si>
    <t>Contribución Patronal al Seguro de Pensiones de la Caja Costarricense del Seguro Social</t>
  </si>
  <si>
    <t>00502</t>
  </si>
  <si>
    <t>Aporte Patronal al Régimen Obligatorio de Pensiones Complementarias</t>
  </si>
  <si>
    <t>00503</t>
  </si>
  <si>
    <t>Aporte Patronal al Fondo de Capitalización Laboral</t>
  </si>
  <si>
    <t>SERVICIOS</t>
  </si>
  <si>
    <t>102</t>
  </si>
  <si>
    <t>SERVICIOS BÁSICOS</t>
  </si>
  <si>
    <t>10202</t>
  </si>
  <si>
    <t>Servicio de energía eléctrica</t>
  </si>
  <si>
    <t>10204</t>
  </si>
  <si>
    <t>Servicio de telecomunicaciones</t>
  </si>
  <si>
    <t>103</t>
  </si>
  <si>
    <t>SERVICIOS COMERCIALES Y FINANCIEROS</t>
  </si>
  <si>
    <t>10301</t>
  </si>
  <si>
    <t>información</t>
  </si>
  <si>
    <t>10303</t>
  </si>
  <si>
    <t>Impresión encuadernación y otros</t>
  </si>
  <si>
    <t>104</t>
  </si>
  <si>
    <t>SERVICIOS DE GESTIÓN Y APOYO</t>
  </si>
  <si>
    <t>10403</t>
  </si>
  <si>
    <t>10406</t>
  </si>
  <si>
    <t>Servicios generales</t>
  </si>
  <si>
    <t>10499</t>
  </si>
  <si>
    <t>Otros servicios de gestion y apoyo</t>
  </si>
  <si>
    <t>105</t>
  </si>
  <si>
    <t>GASTOS DE VIAJE Y DE TRANSPORTE</t>
  </si>
  <si>
    <t>10501</t>
  </si>
  <si>
    <t>Transporte dentro del país</t>
  </si>
  <si>
    <t>10502</t>
  </si>
  <si>
    <t>Viáticos dentro del país</t>
  </si>
  <si>
    <t>106</t>
  </si>
  <si>
    <t>SEGUROS, REASEGUROS Y OTRAS OBLIGACIONES</t>
  </si>
  <si>
    <t>10601</t>
  </si>
  <si>
    <t>Seguros</t>
  </si>
  <si>
    <t>107</t>
  </si>
  <si>
    <t>CAPACITACIÓN Y PROTOCOLO</t>
  </si>
  <si>
    <t>10701</t>
  </si>
  <si>
    <t>Actividades de capacitación</t>
  </si>
  <si>
    <t>108</t>
  </si>
  <si>
    <t>MANTENIMIENTO Y REPARACIÓN</t>
  </si>
  <si>
    <t>10804</t>
  </si>
  <si>
    <t>Mantenimiento y reparacion de maquinaria y equipo de producción</t>
  </si>
  <si>
    <t>10805</t>
  </si>
  <si>
    <t>Mantenimiento y reparacion de equipo de transporte</t>
  </si>
  <si>
    <t>10807</t>
  </si>
  <si>
    <t>Mantenimiento y reparaci¾n de equipo y mobiliario</t>
  </si>
  <si>
    <t>10999</t>
  </si>
  <si>
    <t>Otros impuestos</t>
  </si>
  <si>
    <t>199</t>
  </si>
  <si>
    <t>SERVICIOS DIVERSOS</t>
  </si>
  <si>
    <t>19905</t>
  </si>
  <si>
    <t>Deducibles</t>
  </si>
  <si>
    <t>MATERIALES Y SUMINISTROS</t>
  </si>
  <si>
    <t>201</t>
  </si>
  <si>
    <t>PRODUCTOS QUÍMICOS Y CONEXOS</t>
  </si>
  <si>
    <t>20101</t>
  </si>
  <si>
    <t>Combustibles y lubricantes</t>
  </si>
  <si>
    <t>20102</t>
  </si>
  <si>
    <t>Productos farmacéuticos y medicinales</t>
  </si>
  <si>
    <t>20104</t>
  </si>
  <si>
    <t>Tintas, pinturas y diluyentes</t>
  </si>
  <si>
    <t>203</t>
  </si>
  <si>
    <t>MATERIALES Y PRODUCTOS DE USO EN LA CONSTRUCCIÓN Y MANTENIMIENTO</t>
  </si>
  <si>
    <t>20301</t>
  </si>
  <si>
    <t>20304</t>
  </si>
  <si>
    <t>Materiales y productos eléctricos, telefónicos  y de cómputo</t>
  </si>
  <si>
    <t>20399</t>
  </si>
  <si>
    <t>Otros materiales y productos de uso en la construcción y mantenimiento</t>
  </si>
  <si>
    <t>204</t>
  </si>
  <si>
    <t>HERRAMIENTAS, REPUESTOS Y ACCESORIOS</t>
  </si>
  <si>
    <t>20401</t>
  </si>
  <si>
    <t>Herramientas e instrumentos</t>
  </si>
  <si>
    <t>20402</t>
  </si>
  <si>
    <t>Repuestos y Accesorios</t>
  </si>
  <si>
    <t>299</t>
  </si>
  <si>
    <t>ÚTILES, MATERIALES Y SUMINISTROS DIVERSOS</t>
  </si>
  <si>
    <t>29901</t>
  </si>
  <si>
    <t>Útiles y materiales de oficina y cómputo</t>
  </si>
  <si>
    <t>29903</t>
  </si>
  <si>
    <t>Productos de papel, cartón e impresos</t>
  </si>
  <si>
    <t>29904</t>
  </si>
  <si>
    <t>Textiles y vestuario</t>
  </si>
  <si>
    <t>29905</t>
  </si>
  <si>
    <t>Útiles y materiales de limpieza</t>
  </si>
  <si>
    <t>29906</t>
  </si>
  <si>
    <t>útiles y Materiales de Seguridad</t>
  </si>
  <si>
    <t>29999</t>
  </si>
  <si>
    <t>Otros útiles, materiales y suministros</t>
  </si>
  <si>
    <t>BIENES DURADEROS</t>
  </si>
  <si>
    <t>501</t>
  </si>
  <si>
    <t>MAQUINARIA, EQUIPO Y MOBILIARIO</t>
  </si>
  <si>
    <t>Maquinaria  y equipo para la produccion</t>
  </si>
  <si>
    <t>50103</t>
  </si>
  <si>
    <t>Equipo de comunicación</t>
  </si>
  <si>
    <t>50104</t>
  </si>
  <si>
    <t>Equipo y mobiliario de oficina</t>
  </si>
  <si>
    <t>50105</t>
  </si>
  <si>
    <t>Equipo y programas de  cómputo</t>
  </si>
  <si>
    <t>TRANSFERENCIAS CORRIENTES</t>
  </si>
  <si>
    <t>INTERESES Y COMISIONES</t>
  </si>
  <si>
    <t>10402</t>
  </si>
  <si>
    <t>Servicios juridicos</t>
  </si>
  <si>
    <t>Casos de Ejecución Inmediata</t>
  </si>
  <si>
    <t>10302</t>
  </si>
  <si>
    <t>Publicidad y propaganda</t>
  </si>
  <si>
    <t>10702</t>
  </si>
  <si>
    <t>Actividades Protocolarias y sociales</t>
  </si>
  <si>
    <r>
      <t xml:space="preserve">Materiales y productos metálicos   </t>
    </r>
    <r>
      <rPr>
        <b/>
        <sz val="11"/>
        <color indexed="8"/>
        <rFont val="Arial"/>
        <family val="2"/>
      </rPr>
      <t xml:space="preserve"> </t>
    </r>
  </si>
  <si>
    <r>
      <t xml:space="preserve">Servicios de Ingeniería   </t>
    </r>
    <r>
      <rPr>
        <b/>
        <sz val="11"/>
        <color indexed="10"/>
        <rFont val="Arial"/>
        <family val="2"/>
      </rPr>
      <t xml:space="preserve"> </t>
    </r>
  </si>
  <si>
    <t>Materiales y productos Minerales y Asfalticos</t>
  </si>
  <si>
    <t>109</t>
  </si>
  <si>
    <t>603</t>
  </si>
  <si>
    <t>PRESTACIONES</t>
  </si>
  <si>
    <t>60399</t>
  </si>
  <si>
    <t>IMPUESTOS</t>
  </si>
  <si>
    <t>Otras prestasciones a terceras personas</t>
  </si>
  <si>
    <t xml:space="preserve">Presupuesto </t>
  </si>
  <si>
    <t>CODIG</t>
  </si>
  <si>
    <t>20199</t>
  </si>
  <si>
    <t>Otros productos quimicos y conexos</t>
  </si>
  <si>
    <t>Madera y sus derivados</t>
  </si>
  <si>
    <t>10306</t>
  </si>
  <si>
    <t>Comisiones y gastos por servicios financieros y comerciales</t>
  </si>
  <si>
    <t>20302</t>
  </si>
  <si>
    <t>5</t>
  </si>
  <si>
    <t>502</t>
  </si>
  <si>
    <t>CONSTRUCCIONES, ADICIONES Y MEJORAS</t>
  </si>
  <si>
    <t>50202</t>
  </si>
  <si>
    <t>Vías de comunicación terrestre</t>
  </si>
  <si>
    <t>20303</t>
  </si>
  <si>
    <t>50102</t>
  </si>
  <si>
    <t>Equipo de transportes</t>
  </si>
  <si>
    <t>Maquinaria, equipo y mobiliario diverso</t>
  </si>
  <si>
    <t>50199</t>
  </si>
  <si>
    <t>='ordinario 2016'!C2154</t>
  </si>
  <si>
    <t>00105</t>
  </si>
  <si>
    <t>Suplencias</t>
  </si>
  <si>
    <t>INDER</t>
  </si>
  <si>
    <t>Diferencia</t>
  </si>
  <si>
    <t>50101</t>
  </si>
  <si>
    <t>Maquinaria y equipo para la producción</t>
  </si>
  <si>
    <t>LEY 9329</t>
  </si>
  <si>
    <t>Prestamo IFAM</t>
  </si>
  <si>
    <t>1</t>
  </si>
  <si>
    <r>
      <t xml:space="preserve">Servicios de Ingeniería   </t>
    </r>
    <r>
      <rPr>
        <b/>
        <sz val="11"/>
        <color rgb="FFFF0000"/>
        <rFont val="Arial"/>
        <family val="2"/>
      </rPr>
      <t xml:space="preserve"> </t>
    </r>
  </si>
  <si>
    <t>30203</t>
  </si>
  <si>
    <t>304</t>
  </si>
  <si>
    <t>COMISIONES Y OTROS GASTOS</t>
  </si>
  <si>
    <t>30403</t>
  </si>
  <si>
    <t>Comisiones y otros gastos sobre préstamos internos</t>
  </si>
  <si>
    <t>80203</t>
  </si>
  <si>
    <t>Amortizaciones de préstamos de Instituciones Descentralizadas no Empresariales</t>
  </si>
  <si>
    <t>Intereses sobre préstamos de Instituciones Descentralizadas no Empresariales</t>
  </si>
  <si>
    <t>101</t>
  </si>
  <si>
    <t>ALQUILERES</t>
  </si>
  <si>
    <t>10102</t>
  </si>
  <si>
    <t>Alquiler de maquinaria, equipo y mobiliario</t>
  </si>
  <si>
    <t>Primer Etapa IFAM / Maquinaria-Asfaltado-Inventario-Estudios Preinversión</t>
  </si>
  <si>
    <t>Total Prespuesto 2019</t>
  </si>
  <si>
    <t>MANTENIMIENTO PERIODICO CON LA MAQUINARIA MUNICIPAL EN EL CANTON DE BUENOS AIRES</t>
  </si>
  <si>
    <t>Mantenimineto Periódico del Distrito de Boruca</t>
  </si>
  <si>
    <t>Mantenimineto Periódico del Distrito de Changuena</t>
  </si>
  <si>
    <t>Mantenimineto Periódico del Distrito de Biolley</t>
  </si>
  <si>
    <t>Mantenimineto Periódico del Distrito de Colinas</t>
  </si>
  <si>
    <t>Mantenimineto Periódico del Distrito de Pilas</t>
  </si>
  <si>
    <t>Mantenimineto Periódico del Distrito de Potrero Grande</t>
  </si>
  <si>
    <t>Mantenimineto Periódico del Distrito de Volcan</t>
  </si>
  <si>
    <t>Mantenimineto Periódico del Distrito de Brunka</t>
  </si>
  <si>
    <t>Sistemas de Drenaje (Pasos) del Distrito de Biolley</t>
  </si>
  <si>
    <t>Sistemas de Drenaje (Pasos) del Distrito de Changuena</t>
  </si>
  <si>
    <t>Sistemas de Drenaje (Pasos) del Distrito de Potrero Grande</t>
  </si>
  <si>
    <t>Sistemas de Drenaje (Pasos) del Distrito de Pilas</t>
  </si>
  <si>
    <t>Sistemas de Drenaje (Pasos) del Distrito de Brunka</t>
  </si>
  <si>
    <t>Sistemas de Drenaje y Aceras (Pasos) del Distrito de Buenos Aires</t>
  </si>
  <si>
    <t>Sistemas de Drenaje (Alcantarilla Cuadro) del Distrito de Buenos Aires</t>
  </si>
  <si>
    <t>Sistemas de Drenaje (Alcantarilla Cuadro) del Distrito de Biolley</t>
  </si>
  <si>
    <t>Sistemas de Drenaje (Alcantarilla Cuadro) del Distrito de Boruca</t>
  </si>
  <si>
    <t>Sistemas de Drenaje (Alcantarilla Cuadro) del Distrito de Changuena</t>
  </si>
  <si>
    <t xml:space="preserve">Sistemas de Drenaje (Alcantarilla Cuadro) del Distrito de Potrero Grande </t>
  </si>
  <si>
    <t>Sistemas de Drenaje (Alcantarilla Cuadro) del Distrito de Pilas</t>
  </si>
  <si>
    <t>Mejoramientos (Asfaltado) en el Distrito de Colinas</t>
  </si>
  <si>
    <t>Estudios de Puentes en el Canton de Buenos Aires</t>
  </si>
  <si>
    <t>Contrapartida Proyectos BID (Biolley, Changuena, Brujo - Las Brisas, Rancho Coco)</t>
  </si>
  <si>
    <t>Sistemas de Drenaje (Pasos) del Distrito de Volcan</t>
  </si>
  <si>
    <t>Mantenimiento (Asfaltado) en el Distrito de Buenos Aires</t>
  </si>
  <si>
    <t>Código 603011-01 Losa Puente Quebrada Potrero, PUENTE 22.5 METROS</t>
  </si>
  <si>
    <t>32</t>
  </si>
  <si>
    <t>Señalización para proyecto parqupimetros Código 603038 CALLES URBANAS - CUADRANTE.- BUENOS AIRES</t>
  </si>
  <si>
    <t>20306</t>
  </si>
  <si>
    <t>Materiales y productos de plástico</t>
  </si>
  <si>
    <t>AÑO 2019</t>
  </si>
  <si>
    <t>34</t>
  </si>
  <si>
    <t>Mejoramientos en el Distrito de Buenos Aires</t>
  </si>
  <si>
    <t>Mantenimiento Periódico de caminos en Cañas-Ujarras-Olan-Yeri-Cabagra</t>
  </si>
  <si>
    <t>02*</t>
  </si>
  <si>
    <t>Mantenimiento Bacheo Asfalto 603009 Potrero grande 603027 Biolley</t>
  </si>
  <si>
    <t>Demarcación horizontal y vertical en el cantón</t>
  </si>
  <si>
    <t>2</t>
  </si>
  <si>
    <t>Materiales y productos de plasticos</t>
  </si>
  <si>
    <t>39</t>
  </si>
  <si>
    <t>DEVOLUCIÓN DE SALDOS RECURSOS DEL INDER</t>
  </si>
  <si>
    <t>6</t>
  </si>
  <si>
    <t>606</t>
  </si>
  <si>
    <t>OTRAS TRANSFERENCIAS CORRIENTES AL SECTOR PRIVADO</t>
  </si>
  <si>
    <t>60602</t>
  </si>
  <si>
    <t>Reintegros o devoluciones</t>
  </si>
  <si>
    <t>liquidación 2018 Extraordinario</t>
  </si>
  <si>
    <t>Maquinaria y Vehículos de la UTGVM</t>
  </si>
  <si>
    <t xml:space="preserve">Código603012 Puente La Bonita– Puente de 12 m, Bastiones 5 m </t>
  </si>
  <si>
    <t>10101</t>
  </si>
  <si>
    <t>Alquiler de edificios, locales y terrenos</t>
  </si>
  <si>
    <t>Mejoramientos (Asfaltado) en el Distrito de Volcán</t>
  </si>
  <si>
    <t>10201</t>
  </si>
  <si>
    <t>Servicio de agua y alcantarillado</t>
  </si>
  <si>
    <t>Mantenimineto(Bacheo) en Ujarras</t>
  </si>
  <si>
    <t>Asfaltado Llano Bonito 2018LA-000028-0004200001</t>
  </si>
  <si>
    <t>Bacheo 6-03-002 Cruce Salite - Ujarras</t>
  </si>
  <si>
    <t>Extraordinario II Compromisos 2018</t>
  </si>
  <si>
    <t xml:space="preserve">PRESUPUESTO ORDINARIO y EXTRAORDIANRIO DE EGRESOS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</si>
</sst>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4" formatCode="_-&quot;₡&quot;* #,##0.00_-;\-&quot;₡&quot;* #,##0.00_-;_-&quot;₡&quot;* &quot;-&quot;??_-;_-@_-"/>
    <numFmt numFmtId="43" formatCode="_-* #,##0.00_-;\-* #,##0.00_-;_-* &quot;-&quot;??_-;_-@_-"/>
    <numFmt numFmtId="164" formatCode="_(* #,##0.00_);_(* \(#,##0.00\);_(* &quot;-&quot;??_);_(@_)"/>
    <numFmt numFmtId="165" formatCode="_([$€]* #,##0.00_);_([$€]* \(#,##0.00\);_([$€]* &quot;-&quot;??_);_(@_)"/>
    <numFmt numFmtId="166" formatCode="_-[$₡-140A]* #,##0.00_ ;_-[$₡-140A]* \-#,##0.00\ ;_-[$₡-140A]* &quot;-&quot;??_ ;_-@_ "/>
    <numFmt numFmtId="167" formatCode="_([$₡-140A]* #,##0.00_);_([$₡-140A]* \(#,##0.00\);_([$₡-140A]* &quot;-&quot;??_);_(@_)"/>
    <numFmt numFmtId="168" formatCode="_(* #,##0_);_(* \(#,##0\);_(* &quot;-&quot;??_);_(@_)"/>
    <numFmt numFmtId="169" formatCode="00"/>
    <numFmt numFmtId="170" formatCode="_(* #,##0.00000_);_(* \(#,##0.00000\);_(* &quot;-&quot;??_);_(@_)"/>
  </numFmts>
  <fonts count="33" x14ac:knownFonts="1">
    <font>
      <sz val="10"/>
      <color indexed="8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color indexed="9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2"/>
      <color indexed="8"/>
      <name val="Times New Roman"/>
      <family val="1"/>
    </font>
    <font>
      <sz val="10"/>
      <name val="Arial"/>
      <family val="2"/>
    </font>
    <font>
      <b/>
      <sz val="11"/>
      <color indexed="10"/>
      <name val="Arial"/>
      <family val="2"/>
    </font>
    <font>
      <sz val="11"/>
      <color theme="1"/>
      <name val="Calibri"/>
      <family val="2"/>
      <scheme val="minor"/>
    </font>
    <font>
      <sz val="12"/>
      <color rgb="FFFF0000"/>
      <name val="Arial"/>
      <family val="2"/>
    </font>
    <font>
      <sz val="12"/>
      <color rgb="FFC00000"/>
      <name val="Arial"/>
      <family val="2"/>
    </font>
    <font>
      <sz val="12"/>
      <color rgb="FF00B050"/>
      <name val="Arial"/>
      <family val="2"/>
    </font>
    <font>
      <sz val="14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FF0000"/>
      <name val="Arial"/>
      <family val="2"/>
    </font>
    <font>
      <sz val="12"/>
      <color theme="0" tint="-0.14999847407452621"/>
      <name val="Arial"/>
      <family val="2"/>
    </font>
    <font>
      <sz val="12"/>
      <color theme="4"/>
      <name val="Arial"/>
      <family val="2"/>
    </font>
    <font>
      <sz val="12"/>
      <color theme="5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11"/>
        <bgColor indexed="8"/>
      </patternFill>
    </fill>
    <fill>
      <patternFill patternType="solid">
        <fgColor rgb="FFFFFF66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8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66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7">
    <xf numFmtId="0" fontId="0" fillId="0" borderId="0"/>
    <xf numFmtId="165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9" fontId="19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0" fontId="16" fillId="0" borderId="0"/>
    <xf numFmtId="164" fontId="16" fillId="0" borderId="0" applyFont="0" applyFill="0" applyBorder="0" applyAlignment="0" applyProtection="0"/>
    <xf numFmtId="41" fontId="5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</cellStyleXfs>
  <cellXfs count="148">
    <xf numFmtId="0" fontId="0" fillId="0" borderId="0" xfId="0"/>
    <xf numFmtId="164" fontId="8" fillId="0" borderId="0" xfId="2" applyFont="1"/>
    <xf numFmtId="0" fontId="6" fillId="0" borderId="1" xfId="6" applyFont="1" applyBorder="1" applyAlignment="1">
      <alignment horizontal="left"/>
    </xf>
    <xf numFmtId="0" fontId="6" fillId="0" borderId="1" xfId="6" applyFont="1" applyBorder="1" applyAlignment="1">
      <alignment horizontal="center"/>
    </xf>
    <xf numFmtId="164" fontId="8" fillId="0" borderId="0" xfId="2" applyFont="1" applyBorder="1"/>
    <xf numFmtId="49" fontId="10" fillId="0" borderId="1" xfId="6" applyNumberFormat="1" applyFont="1" applyBorder="1" applyAlignment="1">
      <alignment horizontal="center"/>
    </xf>
    <xf numFmtId="49" fontId="10" fillId="0" borderId="1" xfId="6" applyNumberFormat="1" applyFont="1" applyBorder="1" applyAlignment="1">
      <alignment horizontal="left"/>
    </xf>
    <xf numFmtId="2" fontId="10" fillId="0" borderId="1" xfId="6" applyNumberFormat="1" applyFont="1" applyBorder="1"/>
    <xf numFmtId="49" fontId="9" fillId="0" borderId="1" xfId="6" applyNumberFormat="1" applyFont="1" applyBorder="1" applyAlignment="1">
      <alignment horizontal="center"/>
    </xf>
    <xf numFmtId="49" fontId="9" fillId="0" borderId="1" xfId="6" applyNumberFormat="1" applyFont="1" applyBorder="1" applyAlignment="1">
      <alignment horizontal="left"/>
    </xf>
    <xf numFmtId="0" fontId="12" fillId="0" borderId="1" xfId="6" applyFont="1" applyBorder="1" applyAlignment="1">
      <alignment horizontal="left" wrapText="1"/>
    </xf>
    <xf numFmtId="2" fontId="9" fillId="0" borderId="1" xfId="6" applyNumberFormat="1" applyFont="1" applyBorder="1"/>
    <xf numFmtId="2" fontId="12" fillId="0" borderId="1" xfId="6" applyNumberFormat="1" applyFont="1" applyBorder="1"/>
    <xf numFmtId="164" fontId="14" fillId="0" borderId="0" xfId="2" applyFont="1"/>
    <xf numFmtId="0" fontId="9" fillId="0" borderId="1" xfId="6" applyFont="1" applyBorder="1" applyAlignment="1">
      <alignment horizontal="left" wrapText="1"/>
    </xf>
    <xf numFmtId="0" fontId="7" fillId="0" borderId="0" xfId="6" applyFont="1"/>
    <xf numFmtId="0" fontId="8" fillId="0" borderId="0" xfId="6" applyFont="1"/>
    <xf numFmtId="0" fontId="7" fillId="0" borderId="0" xfId="6" applyFont="1" applyAlignment="1">
      <alignment horizontal="left"/>
    </xf>
    <xf numFmtId="0" fontId="10" fillId="3" borderId="1" xfId="6" applyFont="1" applyFill="1" applyBorder="1" applyAlignment="1">
      <alignment horizontal="left" wrapText="1"/>
    </xf>
    <xf numFmtId="49" fontId="10" fillId="4" borderId="1" xfId="6" applyNumberFormat="1" applyFont="1" applyFill="1" applyBorder="1" applyAlignment="1">
      <alignment horizontal="left"/>
    </xf>
    <xf numFmtId="164" fontId="10" fillId="4" borderId="1" xfId="2" applyFont="1" applyFill="1" applyBorder="1" applyAlignment="1"/>
    <xf numFmtId="49" fontId="10" fillId="3" borderId="1" xfId="6" applyNumberFormat="1" applyFont="1" applyFill="1" applyBorder="1" applyAlignment="1">
      <alignment horizontal="center"/>
    </xf>
    <xf numFmtId="49" fontId="10" fillId="3" borderId="1" xfId="6" applyNumberFormat="1" applyFont="1" applyFill="1" applyBorder="1" applyAlignment="1">
      <alignment horizontal="left"/>
    </xf>
    <xf numFmtId="164" fontId="11" fillId="3" borderId="1" xfId="2" applyFont="1" applyFill="1" applyBorder="1" applyAlignment="1"/>
    <xf numFmtId="0" fontId="15" fillId="0" borderId="1" xfId="6" applyFont="1" applyBorder="1" applyAlignment="1">
      <alignment horizontal="left" wrapText="1"/>
    </xf>
    <xf numFmtId="49" fontId="10" fillId="5" borderId="1" xfId="6" applyNumberFormat="1" applyFont="1" applyFill="1" applyBorder="1" applyAlignment="1">
      <alignment horizontal="center"/>
    </xf>
    <xf numFmtId="49" fontId="10" fillId="5" borderId="1" xfId="6" applyNumberFormat="1" applyFont="1" applyFill="1" applyBorder="1" applyAlignment="1">
      <alignment horizontal="left"/>
    </xf>
    <xf numFmtId="0" fontId="10" fillId="5" borderId="1" xfId="6" applyFont="1" applyFill="1" applyBorder="1" applyAlignment="1">
      <alignment horizontal="left" wrapText="1"/>
    </xf>
    <xf numFmtId="0" fontId="10" fillId="5" borderId="1" xfId="6" applyFont="1" applyFill="1" applyBorder="1"/>
    <xf numFmtId="49" fontId="10" fillId="2" borderId="1" xfId="6" applyNumberFormat="1" applyFont="1" applyFill="1" applyBorder="1" applyAlignment="1">
      <alignment horizontal="center"/>
    </xf>
    <xf numFmtId="49" fontId="10" fillId="2" borderId="1" xfId="6" applyNumberFormat="1" applyFont="1" applyFill="1" applyBorder="1" applyAlignment="1">
      <alignment horizontal="left"/>
    </xf>
    <xf numFmtId="0" fontId="10" fillId="2" borderId="1" xfId="6" applyFont="1" applyFill="1" applyBorder="1" applyAlignment="1">
      <alignment horizontal="left" wrapText="1"/>
    </xf>
    <xf numFmtId="2" fontId="10" fillId="2" borderId="1" xfId="6" applyNumberFormat="1" applyFont="1" applyFill="1" applyBorder="1"/>
    <xf numFmtId="0" fontId="7" fillId="0" borderId="0" xfId="6" applyFont="1" applyAlignment="1">
      <alignment horizontal="right"/>
    </xf>
    <xf numFmtId="164" fontId="10" fillId="6" borderId="1" xfId="2" applyFont="1" applyFill="1" applyBorder="1" applyAlignment="1">
      <alignment horizontal="right"/>
    </xf>
    <xf numFmtId="164" fontId="10" fillId="7" borderId="1" xfId="2" applyFont="1" applyFill="1" applyBorder="1" applyAlignment="1">
      <alignment horizontal="right"/>
    </xf>
    <xf numFmtId="164" fontId="10" fillId="4" borderId="1" xfId="2" applyFont="1" applyFill="1" applyBorder="1" applyAlignment="1">
      <alignment horizontal="right"/>
    </xf>
    <xf numFmtId="164" fontId="11" fillId="3" borderId="1" xfId="2" applyFont="1" applyFill="1" applyBorder="1" applyAlignment="1">
      <alignment horizontal="right"/>
    </xf>
    <xf numFmtId="164" fontId="10" fillId="0" borderId="1" xfId="2" applyFont="1" applyFill="1" applyBorder="1" applyAlignment="1">
      <alignment horizontal="right"/>
    </xf>
    <xf numFmtId="164" fontId="12" fillId="0" borderId="1" xfId="2" applyFont="1" applyFill="1" applyBorder="1" applyAlignment="1" applyProtection="1">
      <alignment horizontal="right"/>
    </xf>
    <xf numFmtId="164" fontId="9" fillId="0" borderId="1" xfId="2" applyFont="1" applyFill="1" applyBorder="1" applyAlignment="1">
      <alignment horizontal="right"/>
    </xf>
    <xf numFmtId="164" fontId="7" fillId="0" borderId="1" xfId="2" applyFont="1" applyBorder="1" applyAlignment="1">
      <alignment horizontal="right"/>
    </xf>
    <xf numFmtId="4" fontId="10" fillId="5" borderId="1" xfId="6" applyNumberFormat="1" applyFont="1" applyFill="1" applyBorder="1" applyAlignment="1">
      <alignment horizontal="right"/>
    </xf>
    <xf numFmtId="4" fontId="10" fillId="2" borderId="1" xfId="6" applyNumberFormat="1" applyFont="1" applyFill="1" applyBorder="1" applyAlignment="1">
      <alignment horizontal="right"/>
    </xf>
    <xf numFmtId="4" fontId="10" fillId="3" borderId="1" xfId="6" applyNumberFormat="1" applyFont="1" applyFill="1" applyBorder="1" applyAlignment="1">
      <alignment horizontal="right"/>
    </xf>
    <xf numFmtId="4" fontId="10" fillId="0" borderId="1" xfId="6" applyNumberFormat="1" applyFont="1" applyBorder="1" applyAlignment="1">
      <alignment horizontal="right"/>
    </xf>
    <xf numFmtId="164" fontId="7" fillId="0" borderId="0" xfId="2" applyFont="1" applyAlignment="1">
      <alignment horizontal="right"/>
    </xf>
    <xf numFmtId="166" fontId="14" fillId="0" borderId="0" xfId="2" applyNumberFormat="1" applyFont="1" applyBorder="1"/>
    <xf numFmtId="166" fontId="14" fillId="8" borderId="0" xfId="2" applyNumberFormat="1" applyFont="1" applyFill="1" applyBorder="1"/>
    <xf numFmtId="164" fontId="22" fillId="0" borderId="0" xfId="2" applyFont="1"/>
    <xf numFmtId="0" fontId="10" fillId="4" borderId="1" xfId="6" applyFont="1" applyFill="1" applyBorder="1" applyAlignment="1">
      <alignment horizontal="center"/>
    </xf>
    <xf numFmtId="0" fontId="9" fillId="0" borderId="1" xfId="6" applyFont="1" applyBorder="1" applyAlignment="1">
      <alignment horizontal="center"/>
    </xf>
    <xf numFmtId="0" fontId="10" fillId="3" borderId="1" xfId="6" applyFont="1" applyFill="1" applyBorder="1" applyAlignment="1">
      <alignment horizontal="center"/>
    </xf>
    <xf numFmtId="0" fontId="10" fillId="0" borderId="1" xfId="6" applyFont="1" applyBorder="1" applyAlignment="1">
      <alignment horizontal="center"/>
    </xf>
    <xf numFmtId="0" fontId="10" fillId="3" borderId="1" xfId="6" applyFont="1" applyFill="1" applyBorder="1" applyAlignment="1">
      <alignment horizontal="left"/>
    </xf>
    <xf numFmtId="10" fontId="7" fillId="0" borderId="0" xfId="14" applyNumberFormat="1" applyFont="1"/>
    <xf numFmtId="10" fontId="5" fillId="0" borderId="0" xfId="14" applyNumberFormat="1" applyFont="1"/>
    <xf numFmtId="164" fontId="10" fillId="0" borderId="1" xfId="2" applyFont="1" applyFill="1" applyBorder="1" applyAlignment="1">
      <alignment horizontal="center" wrapText="1"/>
    </xf>
    <xf numFmtId="0" fontId="10" fillId="0" borderId="1" xfId="6" applyFont="1" applyBorder="1" applyAlignment="1">
      <alignment horizontal="left"/>
    </xf>
    <xf numFmtId="0" fontId="7" fillId="0" borderId="0" xfId="6" applyFont="1" applyAlignment="1">
      <alignment horizontal="center"/>
    </xf>
    <xf numFmtId="0" fontId="12" fillId="10" borderId="1" xfId="6" applyFont="1" applyFill="1" applyBorder="1" applyAlignment="1">
      <alignment horizontal="left" wrapText="1"/>
    </xf>
    <xf numFmtId="0" fontId="9" fillId="10" borderId="1" xfId="6" applyFont="1" applyFill="1" applyBorder="1" applyAlignment="1">
      <alignment horizontal="left" wrapText="1"/>
    </xf>
    <xf numFmtId="0" fontId="15" fillId="10" borderId="1" xfId="6" applyFont="1" applyFill="1" applyBorder="1" applyAlignment="1">
      <alignment horizontal="left" wrapText="1"/>
    </xf>
    <xf numFmtId="164" fontId="10" fillId="11" borderId="1" xfId="2" applyFont="1" applyFill="1" applyBorder="1" applyAlignment="1"/>
    <xf numFmtId="169" fontId="10" fillId="3" borderId="1" xfId="6" applyNumberFormat="1" applyFont="1" applyFill="1" applyBorder="1" applyAlignment="1">
      <alignment horizontal="center"/>
    </xf>
    <xf numFmtId="169" fontId="10" fillId="0" borderId="1" xfId="6" applyNumberFormat="1" applyFont="1" applyBorder="1" applyAlignment="1">
      <alignment horizontal="center"/>
    </xf>
    <xf numFmtId="169" fontId="9" fillId="0" borderId="1" xfId="6" applyNumberFormat="1" applyFont="1" applyBorder="1" applyAlignment="1">
      <alignment horizontal="center"/>
    </xf>
    <xf numFmtId="169" fontId="10" fillId="4" borderId="1" xfId="6" applyNumberFormat="1" applyFont="1" applyFill="1" applyBorder="1" applyAlignment="1">
      <alignment horizontal="center"/>
    </xf>
    <xf numFmtId="4" fontId="9" fillId="10" borderId="1" xfId="6" applyNumberFormat="1" applyFont="1" applyFill="1" applyBorder="1" applyAlignment="1">
      <alignment horizontal="right"/>
    </xf>
    <xf numFmtId="49" fontId="17" fillId="0" borderId="1" xfId="6" applyNumberFormat="1" applyFont="1" applyBorder="1" applyAlignment="1">
      <alignment horizontal="center"/>
    </xf>
    <xf numFmtId="164" fontId="24" fillId="0" borderId="0" xfId="2" applyFont="1" applyBorder="1"/>
    <xf numFmtId="164" fontId="14" fillId="0" borderId="0" xfId="2" applyFont="1" applyBorder="1"/>
    <xf numFmtId="0" fontId="9" fillId="0" borderId="1" xfId="6" applyFont="1" applyBorder="1" applyAlignment="1">
      <alignment horizontal="left" vertical="top" wrapText="1"/>
    </xf>
    <xf numFmtId="166" fontId="25" fillId="0" borderId="0" xfId="2" applyNumberFormat="1" applyFont="1" applyBorder="1"/>
    <xf numFmtId="0" fontId="15" fillId="4" borderId="1" xfId="6" applyFont="1" applyFill="1" applyBorder="1" applyAlignment="1">
      <alignment horizontal="left" wrapText="1"/>
    </xf>
    <xf numFmtId="0" fontId="15" fillId="4" borderId="1" xfId="6" applyFont="1" applyFill="1" applyBorder="1" applyAlignment="1">
      <alignment horizontal="left" vertical="top" wrapText="1"/>
    </xf>
    <xf numFmtId="49" fontId="10" fillId="12" borderId="1" xfId="6" applyNumberFormat="1" applyFont="1" applyFill="1" applyBorder="1" applyAlignment="1">
      <alignment horizontal="center"/>
    </xf>
    <xf numFmtId="169" fontId="10" fillId="12" borderId="1" xfId="6" applyNumberFormat="1" applyFont="1" applyFill="1" applyBorder="1" applyAlignment="1">
      <alignment horizontal="center"/>
    </xf>
    <xf numFmtId="49" fontId="10" fillId="12" borderId="1" xfId="6" applyNumberFormat="1" applyFont="1" applyFill="1" applyBorder="1" applyAlignment="1">
      <alignment horizontal="left"/>
    </xf>
    <xf numFmtId="0" fontId="10" fillId="12" borderId="1" xfId="6" applyFont="1" applyFill="1" applyBorder="1" applyAlignment="1">
      <alignment horizontal="left" wrapText="1"/>
    </xf>
    <xf numFmtId="164" fontId="10" fillId="12" borderId="1" xfId="2" applyFont="1" applyFill="1" applyBorder="1" applyAlignment="1"/>
    <xf numFmtId="164" fontId="10" fillId="12" borderId="1" xfId="2" applyFont="1" applyFill="1" applyBorder="1" applyAlignment="1">
      <alignment horizontal="right"/>
    </xf>
    <xf numFmtId="4" fontId="10" fillId="12" borderId="1" xfId="6" applyNumberFormat="1" applyFont="1" applyFill="1" applyBorder="1" applyAlignment="1">
      <alignment horizontal="right"/>
    </xf>
    <xf numFmtId="4" fontId="10" fillId="4" borderId="4" xfId="6" applyNumberFormat="1" applyFont="1" applyFill="1" applyBorder="1" applyAlignment="1">
      <alignment horizontal="right"/>
    </xf>
    <xf numFmtId="4" fontId="10" fillId="3" borderId="4" xfId="6" applyNumberFormat="1" applyFont="1" applyFill="1" applyBorder="1" applyAlignment="1">
      <alignment horizontal="right"/>
    </xf>
    <xf numFmtId="4" fontId="10" fillId="0" borderId="4" xfId="6" applyNumberFormat="1" applyFont="1" applyBorder="1" applyAlignment="1">
      <alignment horizontal="right"/>
    </xf>
    <xf numFmtId="4" fontId="9" fillId="0" borderId="4" xfId="6" applyNumberFormat="1" applyFont="1" applyBorder="1" applyAlignment="1">
      <alignment horizontal="right"/>
    </xf>
    <xf numFmtId="0" fontId="9" fillId="15" borderId="1" xfId="6" applyFont="1" applyFill="1" applyBorder="1" applyAlignment="1">
      <alignment horizontal="left" wrapText="1"/>
    </xf>
    <xf numFmtId="49" fontId="10" fillId="4" borderId="1" xfId="6" applyNumberFormat="1" applyFont="1" applyFill="1" applyBorder="1" applyAlignment="1">
      <alignment horizontal="center"/>
    </xf>
    <xf numFmtId="0" fontId="10" fillId="4" borderId="1" xfId="6" applyFont="1" applyFill="1" applyBorder="1" applyAlignment="1">
      <alignment horizontal="left" wrapText="1"/>
    </xf>
    <xf numFmtId="0" fontId="28" fillId="0" borderId="5" xfId="6" applyFont="1" applyBorder="1" applyAlignment="1">
      <alignment horizontal="left" wrapText="1"/>
    </xf>
    <xf numFmtId="49" fontId="28" fillId="0" borderId="1" xfId="6" applyNumberFormat="1" applyFont="1" applyBorder="1" applyAlignment="1">
      <alignment horizontal="left"/>
    </xf>
    <xf numFmtId="0" fontId="27" fillId="0" borderId="5" xfId="6" applyFont="1" applyBorder="1" applyAlignment="1">
      <alignment horizontal="left" wrapText="1"/>
    </xf>
    <xf numFmtId="49" fontId="26" fillId="0" borderId="1" xfId="6" applyNumberFormat="1" applyFont="1" applyBorder="1" applyAlignment="1">
      <alignment horizontal="left"/>
    </xf>
    <xf numFmtId="0" fontId="28" fillId="0" borderId="6" xfId="6" applyFont="1" applyBorder="1" applyAlignment="1">
      <alignment horizontal="left" wrapText="1"/>
    </xf>
    <xf numFmtId="49" fontId="28" fillId="0" borderId="6" xfId="6" applyNumberFormat="1" applyFont="1" applyBorder="1" applyAlignment="1">
      <alignment horizontal="left"/>
    </xf>
    <xf numFmtId="49" fontId="28" fillId="0" borderId="6" xfId="6" applyNumberFormat="1" applyFont="1" applyBorder="1" applyAlignment="1">
      <alignment horizontal="center"/>
    </xf>
    <xf numFmtId="49" fontId="28" fillId="0" borderId="3" xfId="6" applyNumberFormat="1" applyFont="1" applyBorder="1" applyAlignment="1">
      <alignment horizontal="center"/>
    </xf>
    <xf numFmtId="49" fontId="26" fillId="0" borderId="5" xfId="6" applyNumberFormat="1" applyFont="1" applyBorder="1" applyAlignment="1">
      <alignment horizontal="left"/>
    </xf>
    <xf numFmtId="49" fontId="26" fillId="0" borderId="5" xfId="6" applyNumberFormat="1" applyFont="1" applyBorder="1" applyAlignment="1">
      <alignment horizontal="center"/>
    </xf>
    <xf numFmtId="49" fontId="26" fillId="0" borderId="1" xfId="6" applyNumberFormat="1" applyFont="1" applyBorder="1" applyAlignment="1">
      <alignment horizontal="center"/>
    </xf>
    <xf numFmtId="0" fontId="26" fillId="13" borderId="5" xfId="6" applyFont="1" applyFill="1" applyBorder="1" applyAlignment="1">
      <alignment horizontal="left" wrapText="1"/>
    </xf>
    <xf numFmtId="49" fontId="26" fillId="13" borderId="5" xfId="6" applyNumberFormat="1" applyFont="1" applyFill="1" applyBorder="1" applyAlignment="1">
      <alignment horizontal="left"/>
    </xf>
    <xf numFmtId="49" fontId="26" fillId="13" borderId="5" xfId="6" applyNumberFormat="1" applyFont="1" applyFill="1" applyBorder="1" applyAlignment="1">
      <alignment horizontal="center"/>
    </xf>
    <xf numFmtId="49" fontId="26" fillId="13" borderId="1" xfId="6" applyNumberFormat="1" applyFont="1" applyFill="1" applyBorder="1" applyAlignment="1">
      <alignment horizontal="center"/>
    </xf>
    <xf numFmtId="0" fontId="28" fillId="14" borderId="5" xfId="6" applyFont="1" applyFill="1" applyBorder="1" applyAlignment="1">
      <alignment horizontal="left" wrapText="1"/>
    </xf>
    <xf numFmtId="0" fontId="27" fillId="14" borderId="5" xfId="6" applyFont="1" applyFill="1" applyBorder="1" applyAlignment="1">
      <alignment horizontal="left" wrapText="1"/>
    </xf>
    <xf numFmtId="49" fontId="26" fillId="13" borderId="1" xfId="6" applyNumberFormat="1" applyFont="1" applyFill="1" applyBorder="1" applyAlignment="1">
      <alignment horizontal="left"/>
    </xf>
    <xf numFmtId="4" fontId="9" fillId="0" borderId="2" xfId="6" applyNumberFormat="1" applyFont="1" applyBorder="1" applyAlignment="1">
      <alignment horizontal="right"/>
    </xf>
    <xf numFmtId="49" fontId="7" fillId="0" borderId="1" xfId="6" applyNumberFormat="1" applyFont="1" applyBorder="1" applyAlignment="1">
      <alignment horizontal="center"/>
    </xf>
    <xf numFmtId="49" fontId="10" fillId="16" borderId="1" xfId="6" applyNumberFormat="1" applyFont="1" applyFill="1" applyBorder="1" applyAlignment="1">
      <alignment horizontal="left"/>
    </xf>
    <xf numFmtId="0" fontId="10" fillId="16" borderId="1" xfId="6" applyFont="1" applyFill="1" applyBorder="1" applyAlignment="1">
      <alignment horizontal="left" wrapText="1"/>
    </xf>
    <xf numFmtId="164" fontId="11" fillId="16" borderId="1" xfId="2" applyFont="1" applyFill="1" applyBorder="1" applyAlignment="1">
      <alignment horizontal="right"/>
    </xf>
    <xf numFmtId="0" fontId="15" fillId="3" borderId="1" xfId="6" applyFont="1" applyFill="1" applyBorder="1" applyAlignment="1">
      <alignment horizontal="left" wrapText="1"/>
    </xf>
    <xf numFmtId="49" fontId="9" fillId="10" borderId="1" xfId="6" applyNumberFormat="1" applyFont="1" applyFill="1" applyBorder="1" applyAlignment="1">
      <alignment horizontal="left"/>
    </xf>
    <xf numFmtId="0" fontId="16" fillId="0" borderId="4" xfId="6" applyFont="1" applyBorder="1" applyAlignment="1">
      <alignment vertical="distributed" readingOrder="1"/>
    </xf>
    <xf numFmtId="164" fontId="31" fillId="0" borderId="0" xfId="2" applyFont="1"/>
    <xf numFmtId="164" fontId="24" fillId="0" borderId="1" xfId="2" applyFont="1" applyBorder="1"/>
    <xf numFmtId="164" fontId="14" fillId="0" borderId="0" xfId="2" applyFont="1" applyAlignment="1">
      <alignment horizontal="center"/>
    </xf>
    <xf numFmtId="4" fontId="9" fillId="10" borderId="4" xfId="6" applyNumberFormat="1" applyFont="1" applyFill="1" applyBorder="1" applyAlignment="1">
      <alignment horizontal="right"/>
    </xf>
    <xf numFmtId="4" fontId="10" fillId="10" borderId="4" xfId="6" applyNumberFormat="1" applyFont="1" applyFill="1" applyBorder="1" applyAlignment="1">
      <alignment horizontal="right"/>
    </xf>
    <xf numFmtId="4" fontId="10" fillId="12" borderId="4" xfId="6" applyNumberFormat="1" applyFont="1" applyFill="1" applyBorder="1" applyAlignment="1">
      <alignment horizontal="right"/>
    </xf>
    <xf numFmtId="4" fontId="10" fillId="16" borderId="4" xfId="6" applyNumberFormat="1" applyFont="1" applyFill="1" applyBorder="1" applyAlignment="1">
      <alignment horizontal="right"/>
    </xf>
    <xf numFmtId="166" fontId="7" fillId="0" borderId="0" xfId="6" applyNumberFormat="1" applyFont="1"/>
    <xf numFmtId="10" fontId="7" fillId="0" borderId="0" xfId="14" applyNumberFormat="1" applyFont="1" applyBorder="1"/>
    <xf numFmtId="164" fontId="8" fillId="9" borderId="0" xfId="2" applyFont="1" applyFill="1" applyBorder="1"/>
    <xf numFmtId="164" fontId="22" fillId="0" borderId="0" xfId="2" applyFont="1" applyBorder="1"/>
    <xf numFmtId="40" fontId="30" fillId="0" borderId="0" xfId="2" applyNumberFormat="1" applyFont="1" applyBorder="1"/>
    <xf numFmtId="164" fontId="30" fillId="0" borderId="0" xfId="2" applyFont="1" applyBorder="1"/>
    <xf numFmtId="164" fontId="14" fillId="0" borderId="0" xfId="2" applyFont="1" applyFill="1" applyBorder="1"/>
    <xf numFmtId="164" fontId="30" fillId="0" borderId="0" xfId="2" applyFont="1" applyFill="1" applyBorder="1"/>
    <xf numFmtId="168" fontId="30" fillId="0" borderId="0" xfId="2" applyNumberFormat="1" applyFont="1" applyFill="1" applyBorder="1" applyAlignment="1">
      <alignment horizontal="left"/>
    </xf>
    <xf numFmtId="167" fontId="7" fillId="0" borderId="0" xfId="6" applyNumberFormat="1" applyFont="1"/>
    <xf numFmtId="170" fontId="30" fillId="0" borderId="0" xfId="2" applyNumberFormat="1" applyFont="1" applyBorder="1"/>
    <xf numFmtId="164" fontId="14" fillId="0" borderId="0" xfId="0" applyNumberFormat="1" applyFont="1"/>
    <xf numFmtId="164" fontId="23" fillId="0" borderId="0" xfId="2" applyFont="1" applyBorder="1"/>
    <xf numFmtId="43" fontId="14" fillId="0" borderId="0" xfId="5" applyFont="1" applyBorder="1"/>
    <xf numFmtId="164" fontId="32" fillId="0" borderId="0" xfId="2" applyFont="1" applyBorder="1"/>
    <xf numFmtId="164" fontId="32" fillId="0" borderId="0" xfId="2" applyFont="1" applyBorder="1" applyAlignment="1">
      <alignment horizontal="left"/>
    </xf>
    <xf numFmtId="2" fontId="18" fillId="0" borderId="0" xfId="6" applyNumberFormat="1" applyFont="1"/>
    <xf numFmtId="4" fontId="7" fillId="0" borderId="0" xfId="6" applyNumberFormat="1" applyFont="1"/>
    <xf numFmtId="4" fontId="30" fillId="0" borderId="0" xfId="6" applyNumberFormat="1" applyFont="1"/>
    <xf numFmtId="43" fontId="30" fillId="0" borderId="0" xfId="6" applyNumberFormat="1" applyFont="1"/>
    <xf numFmtId="167" fontId="5" fillId="0" borderId="0" xfId="6" applyNumberFormat="1"/>
    <xf numFmtId="164" fontId="12" fillId="0" borderId="0" xfId="2" applyFont="1" applyBorder="1" applyAlignment="1">
      <alignment horizontal="left" wrapText="1"/>
    </xf>
    <xf numFmtId="0" fontId="6" fillId="0" borderId="1" xfId="6" applyFont="1" applyBorder="1" applyAlignment="1">
      <alignment horizontal="center"/>
    </xf>
    <xf numFmtId="4" fontId="7" fillId="10" borderId="0" xfId="6" applyNumberFormat="1" applyFont="1" applyFill="1" applyAlignment="1">
      <alignment horizontal="center"/>
    </xf>
    <xf numFmtId="164" fontId="14" fillId="10" borderId="0" xfId="2" applyFont="1" applyFill="1" applyBorder="1" applyAlignment="1">
      <alignment horizontal="center" vertical="center"/>
    </xf>
  </cellXfs>
  <cellStyles count="27">
    <cellStyle name="Euro" xfId="1" xr:uid="{00000000-0005-0000-0000-000000000000}"/>
    <cellStyle name="Millares [0] 2" xfId="18" xr:uid="{00000000-0005-0000-0000-000003000000}"/>
    <cellStyle name="Millares [0] 3" xfId="21" xr:uid="{00000000-0005-0000-0000-000004000000}"/>
    <cellStyle name="Millares 2" xfId="2" xr:uid="{00000000-0005-0000-0000-000005000000}"/>
    <cellStyle name="Millares 3" xfId="3" xr:uid="{00000000-0005-0000-0000-000006000000}"/>
    <cellStyle name="Millares 3 2" xfId="17" xr:uid="{00000000-0005-0000-0000-000007000000}"/>
    <cellStyle name="Millares 4" xfId="4" xr:uid="{00000000-0005-0000-0000-000008000000}"/>
    <cellStyle name="Millares 5" xfId="5" xr:uid="{00000000-0005-0000-0000-000009000000}"/>
    <cellStyle name="Millares 6" xfId="20" xr:uid="{00000000-0005-0000-0000-00000A000000}"/>
    <cellStyle name="Moneda 2" xfId="22" xr:uid="{00000000-0005-0000-0000-00000B000000}"/>
    <cellStyle name="Normal" xfId="0" builtinId="0"/>
    <cellStyle name="Normal 2" xfId="6" xr:uid="{00000000-0005-0000-0000-00000D000000}"/>
    <cellStyle name="Normal 2 2" xfId="7" xr:uid="{00000000-0005-0000-0000-00000E000000}"/>
    <cellStyle name="Normal 2 2 2" xfId="8" xr:uid="{00000000-0005-0000-0000-00000F000000}"/>
    <cellStyle name="Normal 2 2 2 2" xfId="16" xr:uid="{00000000-0005-0000-0000-000010000000}"/>
    <cellStyle name="Normal 2 2 3" xfId="9" xr:uid="{00000000-0005-0000-0000-000011000000}"/>
    <cellStyle name="Normal 2 2 4" xfId="10" xr:uid="{00000000-0005-0000-0000-000012000000}"/>
    <cellStyle name="Normal 3" xfId="11" xr:uid="{00000000-0005-0000-0000-000013000000}"/>
    <cellStyle name="Normal 3 2" xfId="15" xr:uid="{00000000-0005-0000-0000-000014000000}"/>
    <cellStyle name="Normal 3 2 2" xfId="24" xr:uid="{00000000-0005-0000-0000-000015000000}"/>
    <cellStyle name="Normal 3 2 2 2" xfId="26" xr:uid="{00000000-0005-0000-0000-000016000000}"/>
    <cellStyle name="Normal 3 3" xfId="23" xr:uid="{00000000-0005-0000-0000-000017000000}"/>
    <cellStyle name="Normal 3 3 2" xfId="25" xr:uid="{00000000-0005-0000-0000-000018000000}"/>
    <cellStyle name="Normal 4" xfId="12" xr:uid="{00000000-0005-0000-0000-000019000000}"/>
    <cellStyle name="Normal 5" xfId="19" xr:uid="{00000000-0005-0000-0000-00001A000000}"/>
    <cellStyle name="Porcentual 2" xfId="13" xr:uid="{00000000-0005-0000-0000-00001B000000}"/>
    <cellStyle name="Porcentual 3" xfId="14" xr:uid="{00000000-0005-0000-0000-00001C000000}"/>
  </cellStyles>
  <dxfs count="0"/>
  <tableStyles count="0" defaultTableStyle="TableStyleMedium9" defaultPivotStyle="PivotStyleLight16"/>
  <colors>
    <mruColors>
      <color rgb="FF0000CC"/>
      <color rgb="FF000000"/>
      <color rgb="FF00FFCC"/>
      <color rgb="FFB3B3FF"/>
      <color rgb="FF00E6BA"/>
      <color rgb="FFCFAFFF"/>
      <color rgb="FFFFFFCC"/>
      <color rgb="FF00FF00"/>
      <color rgb="FFFFFF66"/>
      <color rgb="FFFFCC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318"/>
  <sheetViews>
    <sheetView tabSelected="1" zoomScale="130" zoomScaleNormal="130" workbookViewId="0">
      <selection sqref="A1:H297"/>
    </sheetView>
  </sheetViews>
  <sheetFormatPr baseColWidth="10" defaultColWidth="11" defaultRowHeight="15.55" x14ac:dyDescent="0.3"/>
  <cols>
    <col min="1" max="1" width="4.3984375" style="59" customWidth="1"/>
    <col min="2" max="2" width="5.09765625" style="59" customWidth="1"/>
    <col min="3" max="3" width="8" style="59" bestFit="1" customWidth="1"/>
    <col min="4" max="4" width="8.09765625" style="17" customWidth="1"/>
    <col min="5" max="5" width="43.69921875" style="15" customWidth="1"/>
    <col min="6" max="6" width="6.3984375" style="59" hidden="1" customWidth="1"/>
    <col min="7" max="7" width="10.296875" style="33" hidden="1" customWidth="1"/>
    <col min="8" max="8" width="19.8984375" style="46" bestFit="1" customWidth="1"/>
    <col min="9" max="9" width="2.296875" style="13" customWidth="1"/>
    <col min="10" max="10" width="27.3984375" style="1" customWidth="1"/>
    <col min="11" max="11" width="23.69921875" style="1" customWidth="1"/>
    <col min="12" max="12" width="23.8984375" style="1" customWidth="1"/>
    <col min="13" max="13" width="11.69921875" style="1" bestFit="1" customWidth="1"/>
    <col min="14" max="16384" width="11" style="15"/>
  </cols>
  <sheetData>
    <row r="1" spans="1:13" x14ac:dyDescent="0.3">
      <c r="A1" s="145" t="s">
        <v>0</v>
      </c>
      <c r="B1" s="145"/>
      <c r="C1" s="145"/>
      <c r="D1" s="145"/>
      <c r="E1" s="145"/>
      <c r="F1" s="145"/>
      <c r="G1" s="145"/>
      <c r="H1" s="145"/>
      <c r="J1" s="70">
        <f>J2-H7</f>
        <v>3.2091140747070313E-3</v>
      </c>
      <c r="K1" s="13" t="s">
        <v>182</v>
      </c>
      <c r="L1" s="116"/>
    </row>
    <row r="2" spans="1:13" x14ac:dyDescent="0.3">
      <c r="A2" s="145" t="s">
        <v>262</v>
      </c>
      <c r="B2" s="145"/>
      <c r="C2" s="145"/>
      <c r="D2" s="145"/>
      <c r="E2" s="145"/>
      <c r="F2" s="145"/>
      <c r="G2" s="145"/>
      <c r="H2" s="145"/>
      <c r="J2" s="70">
        <f>SUM(J3:J7)</f>
        <v>5832119629.7859993</v>
      </c>
      <c r="K2" s="13" t="s">
        <v>202</v>
      </c>
      <c r="L2" s="49"/>
    </row>
    <row r="3" spans="1:13" x14ac:dyDescent="0.3">
      <c r="A3" s="145" t="s">
        <v>1</v>
      </c>
      <c r="B3" s="145"/>
      <c r="C3" s="145"/>
      <c r="D3" s="145"/>
      <c r="E3" s="145"/>
      <c r="F3" s="145"/>
      <c r="G3" s="145"/>
      <c r="H3" s="145"/>
      <c r="J3" s="70">
        <v>868431.01</v>
      </c>
      <c r="K3" s="71" t="s">
        <v>181</v>
      </c>
    </row>
    <row r="4" spans="1:13" x14ac:dyDescent="0.3">
      <c r="A4" s="3"/>
      <c r="B4" s="3"/>
      <c r="C4" s="3"/>
      <c r="D4" s="2"/>
      <c r="E4" s="3" t="s">
        <v>234</v>
      </c>
      <c r="F4" s="3"/>
      <c r="H4" s="41"/>
      <c r="J4" s="117">
        <f>1863624419.27-33968897.79</f>
        <v>1829655521.48</v>
      </c>
      <c r="K4" s="71" t="s">
        <v>186</v>
      </c>
      <c r="L4" s="13"/>
    </row>
    <row r="5" spans="1:13" ht="18" customHeight="1" x14ac:dyDescent="0.3">
      <c r="A5" s="15"/>
      <c r="B5" s="15"/>
      <c r="C5" s="15"/>
      <c r="D5" s="15"/>
      <c r="F5" s="15"/>
      <c r="G5" s="15"/>
      <c r="H5" s="15"/>
      <c r="J5" s="70">
        <v>531380790.75599998</v>
      </c>
      <c r="K5" s="71" t="s">
        <v>250</v>
      </c>
    </row>
    <row r="6" spans="1:13" ht="18" customHeight="1" x14ac:dyDescent="0.3">
      <c r="A6" s="53" t="s">
        <v>2</v>
      </c>
      <c r="B6" s="53" t="s">
        <v>3</v>
      </c>
      <c r="C6" s="53" t="s">
        <v>4</v>
      </c>
      <c r="D6" s="58" t="s">
        <v>161</v>
      </c>
      <c r="E6" s="53" t="s">
        <v>5</v>
      </c>
      <c r="F6" s="3"/>
      <c r="G6" s="3" t="s">
        <v>6</v>
      </c>
      <c r="H6" s="57" t="s">
        <v>160</v>
      </c>
      <c r="J6" s="70">
        <v>76640211.540000007</v>
      </c>
      <c r="K6" s="71" t="s">
        <v>261</v>
      </c>
    </row>
    <row r="7" spans="1:13" x14ac:dyDescent="0.3">
      <c r="A7" s="25" t="s">
        <v>7</v>
      </c>
      <c r="B7" s="25" t="s">
        <v>8</v>
      </c>
      <c r="C7" s="25"/>
      <c r="D7" s="26"/>
      <c r="E7" s="27" t="s">
        <v>9</v>
      </c>
      <c r="F7" s="28"/>
      <c r="G7" s="34">
        <v>100</v>
      </c>
      <c r="H7" s="42">
        <f>+H8</f>
        <v>5832119629.7827902</v>
      </c>
      <c r="J7" s="48">
        <v>3393574675</v>
      </c>
      <c r="K7" s="71" t="s">
        <v>185</v>
      </c>
      <c r="L7" s="13"/>
      <c r="M7" s="118"/>
    </row>
    <row r="8" spans="1:13" x14ac:dyDescent="0.3">
      <c r="A8" s="29" t="s">
        <v>7</v>
      </c>
      <c r="B8" s="29" t="s">
        <v>8</v>
      </c>
      <c r="C8" s="29"/>
      <c r="D8" s="30"/>
      <c r="E8" s="31" t="s">
        <v>10</v>
      </c>
      <c r="F8" s="32"/>
      <c r="G8" s="35">
        <f t="shared" ref="G8:G40" si="0">+H8/$H$7*100</f>
        <v>100</v>
      </c>
      <c r="H8" s="43">
        <f>H9+H89+H109+H119+H128+H132+H136+H140+H144+H148+H152+H156+H160+H164+H168+H172+H176+H184+H188+H192+H196+H200+H204+H208+H212+H216+H220+H227+H235+H231+H180+H248+H252+H256+H260+H264+H268+H278+H282+H286+H290+H294</f>
        <v>5832119629.7827902</v>
      </c>
      <c r="J8" s="47"/>
      <c r="K8" s="4"/>
      <c r="L8" s="13"/>
      <c r="M8" s="13"/>
    </row>
    <row r="9" spans="1:13" x14ac:dyDescent="0.3">
      <c r="A9" s="76" t="s">
        <v>7</v>
      </c>
      <c r="B9" s="76" t="s">
        <v>8</v>
      </c>
      <c r="C9" s="76" t="s">
        <v>11</v>
      </c>
      <c r="D9" s="78"/>
      <c r="E9" s="79" t="s">
        <v>12</v>
      </c>
      <c r="F9" s="80"/>
      <c r="G9" s="81">
        <f t="shared" si="0"/>
        <v>8.9983811294408405</v>
      </c>
      <c r="H9" s="82">
        <f>+H10+H29+H56+H78+H85</f>
        <v>524796352.21278965</v>
      </c>
      <c r="J9" s="123"/>
      <c r="K9" s="15"/>
      <c r="L9" s="55">
        <f>J9/J7</f>
        <v>0</v>
      </c>
      <c r="M9" s="55"/>
    </row>
    <row r="10" spans="1:13" ht="15.8" customHeight="1" x14ac:dyDescent="0.3">
      <c r="A10" s="21" t="s">
        <v>7</v>
      </c>
      <c r="B10" s="21" t="s">
        <v>8</v>
      </c>
      <c r="C10" s="21" t="s">
        <v>11</v>
      </c>
      <c r="D10" s="22">
        <v>0</v>
      </c>
      <c r="E10" s="18" t="s">
        <v>13</v>
      </c>
      <c r="F10" s="23"/>
      <c r="G10" s="37">
        <f t="shared" si="0"/>
        <v>5.5847368018981314</v>
      </c>
      <c r="H10" s="44">
        <f>+H11+H16+H18+H22+H25</f>
        <v>325708531.29520458</v>
      </c>
      <c r="J10" s="123"/>
      <c r="K10" s="15"/>
      <c r="L10" s="56">
        <f>J10/$J$7</f>
        <v>0</v>
      </c>
      <c r="M10" s="56"/>
    </row>
    <row r="11" spans="1:13" ht="15.8" customHeight="1" x14ac:dyDescent="0.3">
      <c r="A11" s="5" t="s">
        <v>7</v>
      </c>
      <c r="B11" s="5" t="s">
        <v>8</v>
      </c>
      <c r="C11" s="5" t="s">
        <v>11</v>
      </c>
      <c r="D11" s="6" t="s">
        <v>14</v>
      </c>
      <c r="E11" s="24" t="s">
        <v>15</v>
      </c>
      <c r="F11" s="7"/>
      <c r="G11" s="38">
        <f t="shared" si="0"/>
        <v>3.3580154131246016</v>
      </c>
      <c r="H11" s="45">
        <v>195843476.07997155</v>
      </c>
      <c r="J11" s="123"/>
      <c r="K11" s="15"/>
      <c r="L11" s="56">
        <f>J11/$J$7</f>
        <v>0</v>
      </c>
      <c r="M11" s="56"/>
    </row>
    <row r="12" spans="1:13" ht="14.95" customHeight="1" x14ac:dyDescent="0.3">
      <c r="A12" s="8" t="s">
        <v>7</v>
      </c>
      <c r="B12" s="8" t="s">
        <v>8</v>
      </c>
      <c r="C12" s="8" t="s">
        <v>11</v>
      </c>
      <c r="D12" s="9" t="s">
        <v>16</v>
      </c>
      <c r="E12" s="10" t="s">
        <v>17</v>
      </c>
      <c r="F12" s="11"/>
      <c r="G12" s="39">
        <f t="shared" si="0"/>
        <v>2.5465684583685908</v>
      </c>
      <c r="H12" s="68">
        <v>148518918.94637156</v>
      </c>
      <c r="J12" s="123"/>
      <c r="K12" s="15"/>
      <c r="L12" s="56">
        <f>J12/$J$7</f>
        <v>0</v>
      </c>
      <c r="M12" s="56"/>
    </row>
    <row r="13" spans="1:13" ht="14.95" customHeight="1" x14ac:dyDescent="0.3">
      <c r="A13" s="8" t="s">
        <v>7</v>
      </c>
      <c r="B13" s="8" t="s">
        <v>8</v>
      </c>
      <c r="C13" s="8" t="s">
        <v>11</v>
      </c>
      <c r="D13" s="9" t="s">
        <v>18</v>
      </c>
      <c r="E13" s="10" t="s">
        <v>19</v>
      </c>
      <c r="F13" s="11"/>
      <c r="G13" s="39">
        <f t="shared" si="0"/>
        <v>0.11274372018128319</v>
      </c>
      <c r="H13" s="68">
        <v>6575348.6360399984</v>
      </c>
      <c r="J13" s="123"/>
      <c r="K13" s="15"/>
      <c r="L13" s="56">
        <f>J13/$J$7</f>
        <v>0</v>
      </c>
      <c r="M13" s="56"/>
    </row>
    <row r="14" spans="1:13" ht="15.8" customHeight="1" x14ac:dyDescent="0.3">
      <c r="A14" s="109" t="s">
        <v>7</v>
      </c>
      <c r="B14" s="109" t="s">
        <v>8</v>
      </c>
      <c r="C14" s="8" t="s">
        <v>11</v>
      </c>
      <c r="D14" s="9" t="s">
        <v>20</v>
      </c>
      <c r="E14" s="10" t="s">
        <v>21</v>
      </c>
      <c r="F14" s="11"/>
      <c r="G14" s="39">
        <f t="shared" si="0"/>
        <v>0.50427776455427975</v>
      </c>
      <c r="H14" s="68">
        <v>29410082.495199993</v>
      </c>
      <c r="J14" s="123"/>
      <c r="K14" s="15"/>
    </row>
    <row r="15" spans="1:13" ht="15.8" customHeight="1" x14ac:dyDescent="0.3">
      <c r="A15" s="8" t="s">
        <v>7</v>
      </c>
      <c r="B15" s="8" t="s">
        <v>8</v>
      </c>
      <c r="C15" s="8" t="s">
        <v>11</v>
      </c>
      <c r="D15" s="9" t="s">
        <v>179</v>
      </c>
      <c r="E15" s="10" t="s">
        <v>180</v>
      </c>
      <c r="F15" s="11"/>
      <c r="G15" s="39">
        <f t="shared" si="0"/>
        <v>0.19442547002044799</v>
      </c>
      <c r="H15" s="119">
        <v>11339126.002360001</v>
      </c>
      <c r="I15" s="71"/>
      <c r="J15" s="123"/>
      <c r="K15" s="15"/>
      <c r="L15" s="124"/>
      <c r="M15" s="124"/>
    </row>
    <row r="16" spans="1:13" ht="15.8" customHeight="1" x14ac:dyDescent="0.3">
      <c r="A16" s="5" t="s">
        <v>7</v>
      </c>
      <c r="B16" s="5" t="s">
        <v>8</v>
      </c>
      <c r="C16" s="5" t="s">
        <v>11</v>
      </c>
      <c r="D16" s="6" t="s">
        <v>22</v>
      </c>
      <c r="E16" s="24" t="s">
        <v>23</v>
      </c>
      <c r="F16" s="7"/>
      <c r="G16" s="38">
        <f t="shared" si="0"/>
        <v>8.5732123437019039E-2</v>
      </c>
      <c r="H16" s="120">
        <v>5000000</v>
      </c>
      <c r="I16" s="71"/>
      <c r="J16" s="47"/>
      <c r="K16" s="4"/>
      <c r="L16" s="71"/>
      <c r="M16" s="71"/>
    </row>
    <row r="17" spans="1:13" ht="14.95" customHeight="1" x14ac:dyDescent="0.3">
      <c r="A17" s="8" t="s">
        <v>7</v>
      </c>
      <c r="B17" s="8" t="s">
        <v>8</v>
      </c>
      <c r="C17" s="8" t="s">
        <v>11</v>
      </c>
      <c r="D17" s="9" t="s">
        <v>24</v>
      </c>
      <c r="E17" s="60" t="s">
        <v>25</v>
      </c>
      <c r="F17" s="12"/>
      <c r="G17" s="39">
        <f t="shared" si="0"/>
        <v>8.5732123437019039E-2</v>
      </c>
      <c r="H17" s="119">
        <v>5000000</v>
      </c>
      <c r="I17" s="71"/>
      <c r="J17" s="47"/>
      <c r="K17" s="4"/>
      <c r="L17" s="71"/>
      <c r="M17" s="71"/>
    </row>
    <row r="18" spans="1:13" ht="15.8" customHeight="1" x14ac:dyDescent="0.3">
      <c r="A18" s="5" t="s">
        <v>7</v>
      </c>
      <c r="B18" s="5" t="s">
        <v>8</v>
      </c>
      <c r="C18" s="5" t="s">
        <v>11</v>
      </c>
      <c r="D18" s="6" t="s">
        <v>26</v>
      </c>
      <c r="E18" s="24" t="s">
        <v>27</v>
      </c>
      <c r="F18" s="7"/>
      <c r="G18" s="38">
        <f t="shared" si="0"/>
        <v>1.2829013789197155</v>
      </c>
      <c r="H18" s="120">
        <v>74820343.150730819</v>
      </c>
      <c r="I18" s="71"/>
      <c r="J18" s="47"/>
      <c r="K18" s="4"/>
      <c r="L18" s="71"/>
      <c r="M18" s="71"/>
    </row>
    <row r="19" spans="1:13" ht="14.95" customHeight="1" x14ac:dyDescent="0.3">
      <c r="A19" s="8" t="s">
        <v>7</v>
      </c>
      <c r="B19" s="8" t="s">
        <v>8</v>
      </c>
      <c r="C19" s="8" t="s">
        <v>11</v>
      </c>
      <c r="D19" s="9" t="s">
        <v>28</v>
      </c>
      <c r="E19" s="14" t="s">
        <v>29</v>
      </c>
      <c r="F19" s="11"/>
      <c r="G19" s="39">
        <f t="shared" si="0"/>
        <v>0.76682670184179935</v>
      </c>
      <c r="H19" s="119">
        <v>44722250.604531527</v>
      </c>
      <c r="I19" s="71"/>
      <c r="J19" s="47"/>
      <c r="K19" s="4"/>
      <c r="L19" s="71"/>
      <c r="M19" s="71"/>
    </row>
    <row r="20" spans="1:13" ht="14.95" customHeight="1" x14ac:dyDescent="0.3">
      <c r="A20" s="8" t="s">
        <v>7</v>
      </c>
      <c r="B20" s="8" t="s">
        <v>8</v>
      </c>
      <c r="C20" s="8" t="s">
        <v>11</v>
      </c>
      <c r="D20" s="9" t="s">
        <v>30</v>
      </c>
      <c r="E20" s="14" t="s">
        <v>31</v>
      </c>
      <c r="F20" s="11"/>
      <c r="G20" s="39">
        <f t="shared" si="0"/>
        <v>0.14614542941790515</v>
      </c>
      <c r="H20" s="119">
        <v>8523376.2771119997</v>
      </c>
      <c r="I20" s="71"/>
      <c r="J20" s="47"/>
      <c r="K20" s="4"/>
      <c r="L20" s="71"/>
      <c r="M20" s="71"/>
    </row>
    <row r="21" spans="1:13" ht="14.95" customHeight="1" x14ac:dyDescent="0.3">
      <c r="A21" s="8" t="s">
        <v>7</v>
      </c>
      <c r="B21" s="8" t="s">
        <v>8</v>
      </c>
      <c r="C21" s="8" t="s">
        <v>11</v>
      </c>
      <c r="D21" s="9" t="s">
        <v>32</v>
      </c>
      <c r="E21" s="14" t="s">
        <v>33</v>
      </c>
      <c r="F21" s="11"/>
      <c r="G21" s="108">
        <f t="shared" si="0"/>
        <v>0.36992924766001084</v>
      </c>
      <c r="H21" s="119">
        <v>21574716.269087285</v>
      </c>
      <c r="I21" s="71"/>
      <c r="J21" s="47"/>
      <c r="K21" s="4"/>
      <c r="L21" s="71"/>
      <c r="M21" s="71"/>
    </row>
    <row r="22" spans="1:13" ht="26.35" customHeight="1" x14ac:dyDescent="0.3">
      <c r="A22" s="5" t="s">
        <v>7</v>
      </c>
      <c r="B22" s="5" t="s">
        <v>8</v>
      </c>
      <c r="C22" s="5" t="s">
        <v>11</v>
      </c>
      <c r="D22" s="6" t="s">
        <v>34</v>
      </c>
      <c r="E22" s="24" t="s">
        <v>35</v>
      </c>
      <c r="F22" s="7"/>
      <c r="G22" s="38">
        <f t="shared" si="0"/>
        <v>0.43281722155530572</v>
      </c>
      <c r="H22" s="120">
        <v>25242418.139407456</v>
      </c>
      <c r="I22" s="71"/>
      <c r="J22" s="47"/>
      <c r="K22" s="4"/>
      <c r="L22" s="71"/>
      <c r="M22" s="71"/>
    </row>
    <row r="23" spans="1:13" ht="29.25" customHeight="1" x14ac:dyDescent="0.3">
      <c r="A23" s="8" t="s">
        <v>7</v>
      </c>
      <c r="B23" s="8" t="s">
        <v>8</v>
      </c>
      <c r="C23" s="8" t="s">
        <v>11</v>
      </c>
      <c r="D23" s="9" t="s">
        <v>36</v>
      </c>
      <c r="E23" s="14" t="s">
        <v>37</v>
      </c>
      <c r="F23" s="11"/>
      <c r="G23" s="39">
        <f t="shared" si="0"/>
        <v>0.41062146660375154</v>
      </c>
      <c r="H23" s="119">
        <v>23947935.15789938</v>
      </c>
      <c r="I23" s="71"/>
      <c r="J23" s="73"/>
      <c r="K23" s="4"/>
      <c r="L23" s="125"/>
      <c r="M23" s="71"/>
    </row>
    <row r="24" spans="1:13" ht="30.05" customHeight="1" x14ac:dyDescent="0.3">
      <c r="A24" s="8" t="s">
        <v>7</v>
      </c>
      <c r="B24" s="8" t="s">
        <v>8</v>
      </c>
      <c r="C24" s="8" t="s">
        <v>11</v>
      </c>
      <c r="D24" s="9" t="s">
        <v>38</v>
      </c>
      <c r="E24" s="72" t="s">
        <v>39</v>
      </c>
      <c r="F24" s="11"/>
      <c r="G24" s="39">
        <f t="shared" si="0"/>
        <v>2.2195754951554139E-2</v>
      </c>
      <c r="H24" s="119">
        <v>1294482.9815080746</v>
      </c>
      <c r="I24" s="71"/>
      <c r="J24" s="71"/>
      <c r="K24" s="4"/>
      <c r="L24" s="4"/>
      <c r="M24" s="4"/>
    </row>
    <row r="25" spans="1:13" ht="39.049999999999997" customHeight="1" x14ac:dyDescent="0.3">
      <c r="A25" s="5" t="s">
        <v>7</v>
      </c>
      <c r="B25" s="5" t="s">
        <v>8</v>
      </c>
      <c r="C25" s="5" t="s">
        <v>11</v>
      </c>
      <c r="D25" s="6" t="s">
        <v>40</v>
      </c>
      <c r="E25" s="24" t="s">
        <v>41</v>
      </c>
      <c r="F25" s="7"/>
      <c r="G25" s="38">
        <f t="shared" si="0"/>
        <v>0.4252706648614894</v>
      </c>
      <c r="H25" s="120">
        <v>24802293.925094705</v>
      </c>
      <c r="I25" s="71"/>
      <c r="J25" s="71"/>
      <c r="K25" s="4"/>
      <c r="L25" s="126"/>
      <c r="M25" s="4"/>
    </row>
    <row r="26" spans="1:13" ht="42.8" customHeight="1" x14ac:dyDescent="0.3">
      <c r="A26" s="8" t="s">
        <v>7</v>
      </c>
      <c r="B26" s="8" t="s">
        <v>8</v>
      </c>
      <c r="C26" s="8" t="s">
        <v>11</v>
      </c>
      <c r="D26" s="9" t="s">
        <v>42</v>
      </c>
      <c r="E26" s="14" t="s">
        <v>43</v>
      </c>
      <c r="F26" s="11"/>
      <c r="G26" s="39">
        <f t="shared" si="0"/>
        <v>0.22550887021177005</v>
      </c>
      <c r="H26" s="119">
        <v>13151947.086522037</v>
      </c>
      <c r="I26" s="71"/>
      <c r="J26" s="127"/>
      <c r="K26" s="4"/>
      <c r="L26" s="126"/>
      <c r="M26" s="4"/>
    </row>
    <row r="27" spans="1:13" ht="28.55" customHeight="1" x14ac:dyDescent="0.3">
      <c r="A27" s="8" t="s">
        <v>7</v>
      </c>
      <c r="B27" s="8" t="s">
        <v>8</v>
      </c>
      <c r="C27" s="8" t="s">
        <v>11</v>
      </c>
      <c r="D27" s="9" t="s">
        <v>44</v>
      </c>
      <c r="E27" s="14" t="s">
        <v>45</v>
      </c>
      <c r="F27" s="11"/>
      <c r="G27" s="39">
        <f t="shared" si="0"/>
        <v>6.6587264940394533E-2</v>
      </c>
      <c r="H27" s="119">
        <v>3883448.9495242233</v>
      </c>
      <c r="I27" s="71"/>
      <c r="J27" s="128"/>
      <c r="K27" s="4"/>
      <c r="L27" s="126"/>
      <c r="M27" s="4"/>
    </row>
    <row r="28" spans="1:13" ht="28.55" customHeight="1" x14ac:dyDescent="0.3">
      <c r="A28" s="8" t="s">
        <v>7</v>
      </c>
      <c r="B28" s="8" t="s">
        <v>8</v>
      </c>
      <c r="C28" s="8" t="s">
        <v>11</v>
      </c>
      <c r="D28" s="9" t="s">
        <v>46</v>
      </c>
      <c r="E28" s="14" t="s">
        <v>47</v>
      </c>
      <c r="F28" s="11"/>
      <c r="G28" s="39">
        <f t="shared" si="0"/>
        <v>0.13317452970932483</v>
      </c>
      <c r="H28" s="119">
        <v>7766897.8890484469</v>
      </c>
      <c r="I28" s="71"/>
      <c r="J28" s="128"/>
      <c r="K28" s="4"/>
      <c r="L28" s="126"/>
      <c r="M28" s="4"/>
    </row>
    <row r="29" spans="1:13" ht="15.8" customHeight="1" x14ac:dyDescent="0.3">
      <c r="A29" s="21" t="s">
        <v>7</v>
      </c>
      <c r="B29" s="21" t="s">
        <v>8</v>
      </c>
      <c r="C29" s="21" t="s">
        <v>11</v>
      </c>
      <c r="D29" s="22">
        <v>1</v>
      </c>
      <c r="E29" s="18" t="s">
        <v>48</v>
      </c>
      <c r="F29" s="23"/>
      <c r="G29" s="37">
        <f t="shared" si="0"/>
        <v>2.7404803663730348</v>
      </c>
      <c r="H29" s="84">
        <v>159828093.39758509</v>
      </c>
      <c r="I29" s="71"/>
      <c r="J29" s="128"/>
      <c r="K29" s="4"/>
      <c r="L29" s="4"/>
      <c r="M29" s="4"/>
    </row>
    <row r="30" spans="1:13" ht="15.8" customHeight="1" x14ac:dyDescent="0.3">
      <c r="A30" s="5" t="s">
        <v>7</v>
      </c>
      <c r="B30" s="5" t="s">
        <v>8</v>
      </c>
      <c r="C30" s="5" t="s">
        <v>11</v>
      </c>
      <c r="D30" s="6" t="s">
        <v>197</v>
      </c>
      <c r="E30" s="24" t="s">
        <v>198</v>
      </c>
      <c r="F30" s="7"/>
      <c r="G30" s="38">
        <f>+H30/$H$7*100</f>
        <v>2.5719637031105715E-2</v>
      </c>
      <c r="H30" s="85">
        <v>1500000</v>
      </c>
      <c r="I30" s="71"/>
      <c r="J30" s="128"/>
      <c r="K30" s="4"/>
      <c r="L30" s="4"/>
      <c r="M30" s="4"/>
    </row>
    <row r="31" spans="1:13" ht="14.95" customHeight="1" x14ac:dyDescent="0.3">
      <c r="A31" s="8" t="s">
        <v>7</v>
      </c>
      <c r="B31" s="8" t="s">
        <v>8</v>
      </c>
      <c r="C31" s="8" t="s">
        <v>11</v>
      </c>
      <c r="D31" s="9" t="s">
        <v>253</v>
      </c>
      <c r="E31" s="14" t="s">
        <v>254</v>
      </c>
      <c r="F31" s="11"/>
      <c r="G31" s="40"/>
      <c r="H31" s="86">
        <v>1500000</v>
      </c>
      <c r="I31" s="129"/>
      <c r="J31" s="128"/>
      <c r="K31" s="4"/>
      <c r="L31" s="4"/>
      <c r="M31" s="4"/>
    </row>
    <row r="32" spans="1:13" ht="15.8" customHeight="1" x14ac:dyDescent="0.3">
      <c r="A32" s="5" t="s">
        <v>7</v>
      </c>
      <c r="B32" s="5" t="s">
        <v>8</v>
      </c>
      <c r="C32" s="5" t="s">
        <v>11</v>
      </c>
      <c r="D32" s="6" t="s">
        <v>49</v>
      </c>
      <c r="E32" s="24" t="s">
        <v>50</v>
      </c>
      <c r="F32" s="7"/>
      <c r="G32" s="38">
        <f t="shared" si="0"/>
        <v>0.23653492856273556</v>
      </c>
      <c r="H32" s="85">
        <v>13795000</v>
      </c>
      <c r="I32" s="71"/>
      <c r="J32" s="128"/>
      <c r="K32" s="4"/>
      <c r="L32" s="4"/>
      <c r="M32" s="4"/>
    </row>
    <row r="33" spans="1:13" ht="15.8" customHeight="1" x14ac:dyDescent="0.3">
      <c r="A33" s="8" t="s">
        <v>7</v>
      </c>
      <c r="B33" s="8" t="s">
        <v>8</v>
      </c>
      <c r="C33" s="8" t="s">
        <v>11</v>
      </c>
      <c r="D33" s="9" t="s">
        <v>256</v>
      </c>
      <c r="E33" s="14" t="s">
        <v>257</v>
      </c>
      <c r="F33" s="7"/>
      <c r="G33" s="38"/>
      <c r="H33" s="86">
        <v>300000</v>
      </c>
      <c r="I33" s="71"/>
      <c r="J33" s="128"/>
      <c r="K33" s="4"/>
      <c r="L33" s="4"/>
      <c r="M33" s="4"/>
    </row>
    <row r="34" spans="1:13" ht="14.95" customHeight="1" x14ac:dyDescent="0.3">
      <c r="A34" s="8" t="s">
        <v>7</v>
      </c>
      <c r="B34" s="8" t="s">
        <v>8</v>
      </c>
      <c r="C34" s="8" t="s">
        <v>11</v>
      </c>
      <c r="D34" s="9" t="s">
        <v>51</v>
      </c>
      <c r="E34" s="14" t="s">
        <v>52</v>
      </c>
      <c r="F34" s="11"/>
      <c r="G34" s="40">
        <f t="shared" si="0"/>
        <v>0.21433030859254759</v>
      </c>
      <c r="H34" s="86">
        <v>12500000</v>
      </c>
      <c r="I34" s="129"/>
      <c r="J34" s="130"/>
      <c r="K34" s="4"/>
      <c r="L34" s="4"/>
      <c r="M34" s="4"/>
    </row>
    <row r="35" spans="1:13" ht="14.95" customHeight="1" x14ac:dyDescent="0.3">
      <c r="A35" s="8" t="s">
        <v>7</v>
      </c>
      <c r="B35" s="8" t="s">
        <v>8</v>
      </c>
      <c r="C35" s="8" t="s">
        <v>11</v>
      </c>
      <c r="D35" s="9" t="s">
        <v>53</v>
      </c>
      <c r="E35" s="14" t="s">
        <v>54</v>
      </c>
      <c r="F35" s="11"/>
      <c r="G35" s="40">
        <f t="shared" si="0"/>
        <v>1.7060692563966789E-2</v>
      </c>
      <c r="H35" s="86">
        <v>995000</v>
      </c>
      <c r="I35" s="129"/>
      <c r="J35" s="130"/>
      <c r="K35" s="4"/>
      <c r="L35" s="4"/>
      <c r="M35" s="4"/>
    </row>
    <row r="36" spans="1:13" ht="15.8" customHeight="1" x14ac:dyDescent="0.3">
      <c r="A36" s="5" t="s">
        <v>7</v>
      </c>
      <c r="B36" s="5" t="s">
        <v>8</v>
      </c>
      <c r="C36" s="5" t="s">
        <v>11</v>
      </c>
      <c r="D36" s="6" t="s">
        <v>55</v>
      </c>
      <c r="E36" s="24" t="s">
        <v>56</v>
      </c>
      <c r="F36" s="7"/>
      <c r="G36" s="38">
        <f t="shared" si="0"/>
        <v>0.15186859482047135</v>
      </c>
      <c r="H36" s="85">
        <v>8857158.129999999</v>
      </c>
      <c r="I36" s="129"/>
      <c r="J36" s="130"/>
      <c r="K36" s="4"/>
      <c r="L36" s="4"/>
      <c r="M36" s="4"/>
    </row>
    <row r="37" spans="1:13" ht="14.95" customHeight="1" x14ac:dyDescent="0.3">
      <c r="A37" s="8" t="s">
        <v>7</v>
      </c>
      <c r="B37" s="8" t="s">
        <v>8</v>
      </c>
      <c r="C37" s="8" t="s">
        <v>11</v>
      </c>
      <c r="D37" s="9" t="s">
        <v>57</v>
      </c>
      <c r="E37" s="14" t="s">
        <v>58</v>
      </c>
      <c r="F37" s="11"/>
      <c r="G37" s="40">
        <f t="shared" si="0"/>
        <v>4.5560761758567742E-2</v>
      </c>
      <c r="H37" s="86">
        <v>2657158.13</v>
      </c>
      <c r="I37" s="129"/>
      <c r="J37" s="131"/>
      <c r="K37" s="4"/>
      <c r="L37" s="4"/>
      <c r="M37" s="4"/>
    </row>
    <row r="38" spans="1:13" ht="14.95" customHeight="1" x14ac:dyDescent="0.3">
      <c r="A38" s="8" t="s">
        <v>7</v>
      </c>
      <c r="B38" s="8" t="s">
        <v>8</v>
      </c>
      <c r="C38" s="8" t="s">
        <v>11</v>
      </c>
      <c r="D38" s="9" t="s">
        <v>147</v>
      </c>
      <c r="E38" s="14" t="s">
        <v>148</v>
      </c>
      <c r="F38" s="11"/>
      <c r="G38" s="40">
        <f t="shared" si="0"/>
        <v>1.4574460984293236E-2</v>
      </c>
      <c r="H38" s="86">
        <v>850000</v>
      </c>
      <c r="I38" s="129"/>
      <c r="J38" s="130"/>
      <c r="K38" s="4"/>
      <c r="L38" s="4"/>
      <c r="M38" s="4"/>
    </row>
    <row r="39" spans="1:13" ht="14.95" customHeight="1" x14ac:dyDescent="0.3">
      <c r="A39" s="8" t="s">
        <v>7</v>
      </c>
      <c r="B39" s="8" t="s">
        <v>8</v>
      </c>
      <c r="C39" s="8" t="s">
        <v>11</v>
      </c>
      <c r="D39" s="9" t="s">
        <v>59</v>
      </c>
      <c r="E39" s="14" t="s">
        <v>60</v>
      </c>
      <c r="F39" s="11"/>
      <c r="G39" s="40">
        <f t="shared" si="0"/>
        <v>6.0012486405913333E-3</v>
      </c>
      <c r="H39" s="86">
        <v>350000</v>
      </c>
      <c r="I39" s="129"/>
      <c r="J39" s="130"/>
      <c r="K39" s="4"/>
      <c r="L39" s="4"/>
      <c r="M39" s="4"/>
    </row>
    <row r="40" spans="1:13" ht="28.55" customHeight="1" x14ac:dyDescent="0.3">
      <c r="A40" s="8" t="s">
        <v>7</v>
      </c>
      <c r="B40" s="8" t="s">
        <v>8</v>
      </c>
      <c r="C40" s="8" t="s">
        <v>11</v>
      </c>
      <c r="D40" s="9" t="s">
        <v>165</v>
      </c>
      <c r="E40" s="14" t="s">
        <v>166</v>
      </c>
      <c r="F40" s="11"/>
      <c r="G40" s="40">
        <f t="shared" si="0"/>
        <v>8.5732123437019039E-2</v>
      </c>
      <c r="H40" s="86">
        <v>5000000</v>
      </c>
      <c r="I40" s="71"/>
      <c r="J40" s="4"/>
      <c r="K40" s="4"/>
      <c r="L40" s="4"/>
      <c r="M40" s="4"/>
    </row>
    <row r="41" spans="1:13" ht="15.8" customHeight="1" x14ac:dyDescent="0.3">
      <c r="A41" s="5" t="s">
        <v>7</v>
      </c>
      <c r="B41" s="5" t="s">
        <v>8</v>
      </c>
      <c r="C41" s="5" t="s">
        <v>11</v>
      </c>
      <c r="D41" s="6" t="s">
        <v>61</v>
      </c>
      <c r="E41" s="24" t="s">
        <v>62</v>
      </c>
      <c r="F41" s="7"/>
      <c r="G41" s="38">
        <f t="shared" ref="G41:G64" si="1">+H41/$H$7*100</f>
        <v>2.1347298735817746</v>
      </c>
      <c r="H41" s="85">
        <v>124500000</v>
      </c>
      <c r="I41" s="71"/>
      <c r="J41" s="4"/>
      <c r="K41" s="4"/>
      <c r="L41" s="4"/>
      <c r="M41" s="4"/>
    </row>
    <row r="42" spans="1:13" ht="14.95" customHeight="1" x14ac:dyDescent="0.3">
      <c r="A42" s="8" t="s">
        <v>7</v>
      </c>
      <c r="B42" s="8" t="s">
        <v>8</v>
      </c>
      <c r="C42" s="8" t="s">
        <v>11</v>
      </c>
      <c r="D42" s="9" t="s">
        <v>144</v>
      </c>
      <c r="E42" s="14" t="s">
        <v>145</v>
      </c>
      <c r="F42" s="11"/>
      <c r="G42" s="40">
        <f t="shared" si="1"/>
        <v>4.2866061718509528E-3</v>
      </c>
      <c r="H42" s="86">
        <v>250000</v>
      </c>
      <c r="I42" s="71"/>
      <c r="J42" s="126"/>
      <c r="K42" s="4"/>
      <c r="L42" s="4"/>
      <c r="M42" s="4"/>
    </row>
    <row r="43" spans="1:13" ht="14.95" customHeight="1" x14ac:dyDescent="0.3">
      <c r="A43" s="8" t="s">
        <v>7</v>
      </c>
      <c r="B43" s="8" t="s">
        <v>8</v>
      </c>
      <c r="C43" s="8" t="s">
        <v>11</v>
      </c>
      <c r="D43" s="9" t="s">
        <v>63</v>
      </c>
      <c r="E43" s="14" t="s">
        <v>152</v>
      </c>
      <c r="F43" s="11"/>
      <c r="G43" s="40">
        <f t="shared" si="1"/>
        <v>2.0592856049571973</v>
      </c>
      <c r="H43" s="86">
        <v>120100000</v>
      </c>
      <c r="I43" s="71"/>
      <c r="J43" s="4"/>
      <c r="K43" s="4"/>
      <c r="L43" s="4"/>
      <c r="M43" s="4"/>
    </row>
    <row r="44" spans="1:13" ht="14.95" customHeight="1" x14ac:dyDescent="0.3">
      <c r="A44" s="8" t="s">
        <v>7</v>
      </c>
      <c r="B44" s="8" t="s">
        <v>8</v>
      </c>
      <c r="C44" s="8" t="s">
        <v>11</v>
      </c>
      <c r="D44" s="9" t="s">
        <v>64</v>
      </c>
      <c r="E44" s="14" t="s">
        <v>65</v>
      </c>
      <c r="F44" s="11"/>
      <c r="G44" s="40">
        <f t="shared" si="1"/>
        <v>9.430533578072095E-3</v>
      </c>
      <c r="H44" s="86">
        <v>550000</v>
      </c>
      <c r="I44" s="71"/>
      <c r="J44" s="126"/>
      <c r="K44" s="4"/>
      <c r="L44" s="4"/>
      <c r="M44" s="4"/>
    </row>
    <row r="45" spans="1:13" ht="14.95" customHeight="1" x14ac:dyDescent="0.3">
      <c r="A45" s="8" t="s">
        <v>7</v>
      </c>
      <c r="B45" s="8" t="s">
        <v>8</v>
      </c>
      <c r="C45" s="8" t="s">
        <v>11</v>
      </c>
      <c r="D45" s="9" t="s">
        <v>66</v>
      </c>
      <c r="E45" s="14" t="s">
        <v>67</v>
      </c>
      <c r="F45" s="11"/>
      <c r="G45" s="40">
        <f t="shared" si="1"/>
        <v>6.1727128874653717E-2</v>
      </c>
      <c r="H45" s="86">
        <v>3600000</v>
      </c>
      <c r="I45" s="71"/>
      <c r="J45" s="126"/>
      <c r="K45" s="4"/>
      <c r="L45" s="4"/>
      <c r="M45" s="4"/>
    </row>
    <row r="46" spans="1:13" ht="15.8" customHeight="1" x14ac:dyDescent="0.3">
      <c r="A46" s="5" t="s">
        <v>7</v>
      </c>
      <c r="B46" s="5" t="s">
        <v>8</v>
      </c>
      <c r="C46" s="5" t="s">
        <v>11</v>
      </c>
      <c r="D46" s="6" t="s">
        <v>68</v>
      </c>
      <c r="E46" s="24" t="s">
        <v>69</v>
      </c>
      <c r="F46" s="7"/>
      <c r="G46" s="38">
        <f t="shared" si="1"/>
        <v>6.6172086908027491E-2</v>
      </c>
      <c r="H46" s="85">
        <v>3859235.2699999996</v>
      </c>
      <c r="I46" s="71"/>
      <c r="J46" s="126"/>
      <c r="K46" s="4"/>
      <c r="L46" s="4"/>
      <c r="M46" s="4"/>
    </row>
    <row r="47" spans="1:13" ht="14.95" customHeight="1" x14ac:dyDescent="0.3">
      <c r="A47" s="8" t="s">
        <v>7</v>
      </c>
      <c r="B47" s="8" t="s">
        <v>8</v>
      </c>
      <c r="C47" s="8" t="s">
        <v>11</v>
      </c>
      <c r="D47" s="9" t="s">
        <v>70</v>
      </c>
      <c r="E47" s="14" t="s">
        <v>71</v>
      </c>
      <c r="F47" s="11"/>
      <c r="G47" s="40">
        <f t="shared" si="1"/>
        <v>1.2002497281182667E-3</v>
      </c>
      <c r="H47" s="86">
        <v>70000</v>
      </c>
      <c r="I47" s="71"/>
      <c r="J47" s="4"/>
      <c r="K47" s="4"/>
      <c r="L47" s="4"/>
      <c r="M47" s="4"/>
    </row>
    <row r="48" spans="1:13" ht="14.95" customHeight="1" x14ac:dyDescent="0.3">
      <c r="A48" s="8" t="s">
        <v>7</v>
      </c>
      <c r="B48" s="8" t="s">
        <v>8</v>
      </c>
      <c r="C48" s="8" t="s">
        <v>11</v>
      </c>
      <c r="D48" s="9" t="s">
        <v>72</v>
      </c>
      <c r="E48" s="14" t="s">
        <v>73</v>
      </c>
      <c r="F48" s="11"/>
      <c r="G48" s="40">
        <f t="shared" si="1"/>
        <v>6.4971837179909231E-2</v>
      </c>
      <c r="H48" s="86">
        <v>3789235.2699999996</v>
      </c>
      <c r="I48" s="71"/>
      <c r="J48" s="4"/>
      <c r="K48" s="4"/>
      <c r="L48" s="4"/>
      <c r="M48" s="4"/>
    </row>
    <row r="49" spans="1:13" ht="26.35" customHeight="1" x14ac:dyDescent="0.3">
      <c r="A49" s="5" t="s">
        <v>7</v>
      </c>
      <c r="B49" s="5" t="s">
        <v>8</v>
      </c>
      <c r="C49" s="5" t="s">
        <v>11</v>
      </c>
      <c r="D49" s="6" t="s">
        <v>74</v>
      </c>
      <c r="E49" s="24" t="s">
        <v>75</v>
      </c>
      <c r="F49" s="7"/>
      <c r="G49" s="38">
        <f t="shared" si="1"/>
        <v>8.4017480926871738E-2</v>
      </c>
      <c r="H49" s="85">
        <v>4899999.9975850983</v>
      </c>
      <c r="I49" s="71"/>
      <c r="J49" s="71"/>
      <c r="K49" s="4"/>
      <c r="L49" s="4"/>
      <c r="M49" s="4"/>
    </row>
    <row r="50" spans="1:13" ht="14.95" customHeight="1" x14ac:dyDescent="0.3">
      <c r="A50" s="8" t="s">
        <v>7</v>
      </c>
      <c r="B50" s="8" t="s">
        <v>8</v>
      </c>
      <c r="C50" s="8" t="s">
        <v>11</v>
      </c>
      <c r="D50" s="9" t="s">
        <v>76</v>
      </c>
      <c r="E50" s="10" t="s">
        <v>77</v>
      </c>
      <c r="F50" s="11"/>
      <c r="G50" s="40">
        <f t="shared" si="1"/>
        <v>8.4017480926871738E-2</v>
      </c>
      <c r="H50" s="86">
        <v>4899999.9975850983</v>
      </c>
      <c r="I50" s="71"/>
      <c r="J50" s="71"/>
      <c r="K50" s="4"/>
      <c r="L50" s="4"/>
      <c r="M50" s="4"/>
    </row>
    <row r="51" spans="1:13" ht="15.8" customHeight="1" x14ac:dyDescent="0.3">
      <c r="A51" s="5" t="s">
        <v>7</v>
      </c>
      <c r="B51" s="5" t="s">
        <v>8</v>
      </c>
      <c r="C51" s="5" t="s">
        <v>11</v>
      </c>
      <c r="D51" s="6" t="s">
        <v>78</v>
      </c>
      <c r="E51" s="24" t="s">
        <v>79</v>
      </c>
      <c r="F51" s="7"/>
      <c r="G51" s="38">
        <f t="shared" si="1"/>
        <v>3.852287234519014E-2</v>
      </c>
      <c r="H51" s="85">
        <v>2246700</v>
      </c>
      <c r="I51" s="71"/>
      <c r="J51" s="4"/>
      <c r="K51" s="4"/>
      <c r="L51" s="4"/>
      <c r="M51" s="4"/>
    </row>
    <row r="52" spans="1:13" ht="14.95" customHeight="1" x14ac:dyDescent="0.3">
      <c r="A52" s="8" t="s">
        <v>7</v>
      </c>
      <c r="B52" s="8" t="s">
        <v>8</v>
      </c>
      <c r="C52" s="8" t="s">
        <v>11</v>
      </c>
      <c r="D52" s="9" t="s">
        <v>80</v>
      </c>
      <c r="E52" s="14" t="s">
        <v>81</v>
      </c>
      <c r="F52" s="11"/>
      <c r="G52" s="40">
        <f t="shared" si="1"/>
        <v>2.5719637031105715E-2</v>
      </c>
      <c r="H52" s="86">
        <v>1500000</v>
      </c>
      <c r="I52" s="71"/>
      <c r="J52" s="4"/>
      <c r="K52" s="4"/>
      <c r="L52" s="4"/>
      <c r="M52" s="4"/>
    </row>
    <row r="53" spans="1:13" ht="14.95" customHeight="1" x14ac:dyDescent="0.3">
      <c r="A53" s="8" t="s">
        <v>7</v>
      </c>
      <c r="B53" s="8" t="s">
        <v>8</v>
      </c>
      <c r="C53" s="8" t="s">
        <v>11</v>
      </c>
      <c r="D53" s="9" t="s">
        <v>149</v>
      </c>
      <c r="E53" s="14" t="s">
        <v>150</v>
      </c>
      <c r="F53" s="11"/>
      <c r="G53" s="40">
        <f t="shared" si="1"/>
        <v>1.2803235314084425E-2</v>
      </c>
      <c r="H53" s="86">
        <v>746700</v>
      </c>
      <c r="I53" s="71"/>
      <c r="J53" s="4"/>
      <c r="K53" s="4"/>
      <c r="L53" s="4"/>
      <c r="M53" s="4"/>
    </row>
    <row r="54" spans="1:13" ht="15.8" customHeight="1" x14ac:dyDescent="0.3">
      <c r="A54" s="5" t="s">
        <v>7</v>
      </c>
      <c r="B54" s="5" t="s">
        <v>8</v>
      </c>
      <c r="C54" s="5" t="s">
        <v>11</v>
      </c>
      <c r="D54" s="6" t="s">
        <v>82</v>
      </c>
      <c r="E54" s="24" t="s">
        <v>83</v>
      </c>
      <c r="F54" s="7"/>
      <c r="G54" s="38">
        <f t="shared" si="1"/>
        <v>2.9148921968586475E-3</v>
      </c>
      <c r="H54" s="85">
        <v>170000</v>
      </c>
      <c r="I54" s="71"/>
      <c r="J54" s="4"/>
      <c r="K54" s="4"/>
      <c r="L54" s="4"/>
      <c r="M54" s="4"/>
    </row>
    <row r="55" spans="1:13" s="16" customFormat="1" ht="28.55" customHeight="1" x14ac:dyDescent="0.3">
      <c r="A55" s="8" t="s">
        <v>7</v>
      </c>
      <c r="B55" s="8" t="s">
        <v>8</v>
      </c>
      <c r="C55" s="8" t="s">
        <v>11</v>
      </c>
      <c r="D55" s="9" t="s">
        <v>88</v>
      </c>
      <c r="E55" s="14" t="s">
        <v>89</v>
      </c>
      <c r="F55" s="11"/>
      <c r="G55" s="40">
        <f t="shared" si="1"/>
        <v>2.9148921968586475E-3</v>
      </c>
      <c r="H55" s="86">
        <v>170000</v>
      </c>
      <c r="I55" s="71"/>
      <c r="J55" s="4"/>
      <c r="K55" s="4"/>
      <c r="L55" s="4"/>
      <c r="M55" s="4"/>
    </row>
    <row r="56" spans="1:13" s="16" customFormat="1" ht="15.8" customHeight="1" x14ac:dyDescent="0.3">
      <c r="A56" s="21" t="s">
        <v>7</v>
      </c>
      <c r="B56" s="21" t="s">
        <v>8</v>
      </c>
      <c r="C56" s="21" t="s">
        <v>11</v>
      </c>
      <c r="D56" s="22">
        <v>2</v>
      </c>
      <c r="E56" s="18" t="s">
        <v>96</v>
      </c>
      <c r="F56" s="23"/>
      <c r="G56" s="37">
        <f t="shared" si="1"/>
        <v>0.39520327056217158</v>
      </c>
      <c r="H56" s="84">
        <v>23048727.52</v>
      </c>
      <c r="I56" s="71"/>
      <c r="J56" s="4"/>
      <c r="K56" s="4"/>
      <c r="L56" s="4"/>
      <c r="M56" s="4"/>
    </row>
    <row r="57" spans="1:13" s="16" customFormat="1" ht="15.8" customHeight="1" x14ac:dyDescent="0.3">
      <c r="A57" s="5" t="s">
        <v>7</v>
      </c>
      <c r="B57" s="5" t="s">
        <v>8</v>
      </c>
      <c r="C57" s="5" t="s">
        <v>11</v>
      </c>
      <c r="D57" s="6" t="s">
        <v>97</v>
      </c>
      <c r="E57" s="24" t="s">
        <v>98</v>
      </c>
      <c r="F57" s="7"/>
      <c r="G57" s="38">
        <f t="shared" si="1"/>
        <v>7.3729626155836392E-2</v>
      </c>
      <c r="H57" s="85">
        <v>4300000</v>
      </c>
      <c r="I57" s="71"/>
      <c r="J57" s="132"/>
      <c r="K57" s="4"/>
      <c r="L57" s="4"/>
      <c r="M57" s="4"/>
    </row>
    <row r="58" spans="1:13" s="16" customFormat="1" ht="14.95" customHeight="1" x14ac:dyDescent="0.3">
      <c r="A58" s="8" t="s">
        <v>7</v>
      </c>
      <c r="B58" s="8" t="s">
        <v>8</v>
      </c>
      <c r="C58" s="8" t="s">
        <v>11</v>
      </c>
      <c r="D58" s="9" t="s">
        <v>101</v>
      </c>
      <c r="E58" s="14" t="s">
        <v>102</v>
      </c>
      <c r="F58" s="11"/>
      <c r="G58" s="40">
        <f t="shared" si="1"/>
        <v>6.0012486405913333E-3</v>
      </c>
      <c r="H58" s="86">
        <v>350000</v>
      </c>
      <c r="I58" s="71"/>
      <c r="J58" s="132"/>
      <c r="K58" s="4"/>
      <c r="L58" s="4"/>
      <c r="M58" s="4"/>
    </row>
    <row r="59" spans="1:13" s="16" customFormat="1" ht="14.95" customHeight="1" x14ac:dyDescent="0.3">
      <c r="A59" s="8" t="s">
        <v>7</v>
      </c>
      <c r="B59" s="8" t="s">
        <v>8</v>
      </c>
      <c r="C59" s="8" t="s">
        <v>11</v>
      </c>
      <c r="D59" s="9" t="s">
        <v>103</v>
      </c>
      <c r="E59" s="14" t="s">
        <v>104</v>
      </c>
      <c r="F59" s="11"/>
      <c r="G59" s="40">
        <f t="shared" si="1"/>
        <v>5.881223667779506E-2</v>
      </c>
      <c r="H59" s="86">
        <v>3430000</v>
      </c>
      <c r="I59" s="71"/>
      <c r="J59" s="132"/>
      <c r="K59" s="4"/>
      <c r="L59" s="4"/>
      <c r="M59" s="4"/>
    </row>
    <row r="60" spans="1:13" s="16" customFormat="1" ht="14.95" customHeight="1" x14ac:dyDescent="0.3">
      <c r="A60" s="8" t="s">
        <v>7</v>
      </c>
      <c r="B60" s="69" t="s">
        <v>178</v>
      </c>
      <c r="C60" s="8" t="s">
        <v>11</v>
      </c>
      <c r="D60" s="9" t="s">
        <v>162</v>
      </c>
      <c r="E60" s="87" t="s">
        <v>163</v>
      </c>
      <c r="F60" s="11"/>
      <c r="G60" s="40">
        <f t="shared" si="1"/>
        <v>8.9161408374499804E-3</v>
      </c>
      <c r="H60" s="86">
        <v>520000</v>
      </c>
      <c r="I60" s="71"/>
      <c r="J60" s="132"/>
      <c r="K60" s="4"/>
      <c r="L60" s="4"/>
      <c r="M60" s="4"/>
    </row>
    <row r="61" spans="1:13" s="16" customFormat="1" ht="26.35" customHeight="1" x14ac:dyDescent="0.3">
      <c r="A61" s="5" t="s">
        <v>7</v>
      </c>
      <c r="B61" s="5" t="s">
        <v>8</v>
      </c>
      <c r="C61" s="5" t="s">
        <v>11</v>
      </c>
      <c r="D61" s="6" t="s">
        <v>105</v>
      </c>
      <c r="E61" s="24" t="s">
        <v>106</v>
      </c>
      <c r="F61" s="7"/>
      <c r="G61" s="38">
        <f t="shared" si="1"/>
        <v>4.6222178232314476E-2</v>
      </c>
      <c r="H61" s="85">
        <v>2695732.7300000004</v>
      </c>
      <c r="I61" s="71"/>
      <c r="J61" s="132"/>
      <c r="K61" s="4"/>
      <c r="L61" s="4"/>
      <c r="M61" s="4"/>
    </row>
    <row r="62" spans="1:13" s="16" customFormat="1" ht="14.95" customHeight="1" x14ac:dyDescent="0.3">
      <c r="A62" s="8" t="s">
        <v>7</v>
      </c>
      <c r="B62" s="8" t="s">
        <v>8</v>
      </c>
      <c r="C62" s="8" t="s">
        <v>11</v>
      </c>
      <c r="D62" s="9" t="s">
        <v>107</v>
      </c>
      <c r="E62" s="14" t="s">
        <v>151</v>
      </c>
      <c r="F62" s="11"/>
      <c r="G62" s="40">
        <f t="shared" si="1"/>
        <v>1.80113073235969E-2</v>
      </c>
      <c r="H62" s="86">
        <v>1050440.99</v>
      </c>
      <c r="I62" s="71"/>
      <c r="J62" s="132"/>
      <c r="K62" s="4"/>
      <c r="L62" s="4"/>
      <c r="M62" s="4"/>
    </row>
    <row r="63" spans="1:13" s="16" customFormat="1" ht="14.95" customHeight="1" x14ac:dyDescent="0.3">
      <c r="A63" s="8" t="s">
        <v>7</v>
      </c>
      <c r="B63" s="8" t="s">
        <v>8</v>
      </c>
      <c r="C63" s="8" t="s">
        <v>11</v>
      </c>
      <c r="D63" s="9" t="s">
        <v>167</v>
      </c>
      <c r="E63" s="14" t="s">
        <v>153</v>
      </c>
      <c r="F63" s="11"/>
      <c r="G63" s="40">
        <f t="shared" si="1"/>
        <v>1.3717139749923047E-2</v>
      </c>
      <c r="H63" s="86">
        <v>800000</v>
      </c>
      <c r="I63" s="71"/>
      <c r="J63" s="132"/>
      <c r="K63" s="4"/>
      <c r="L63" s="4"/>
      <c r="M63" s="4"/>
    </row>
    <row r="64" spans="1:13" s="16" customFormat="1" ht="28.55" customHeight="1" x14ac:dyDescent="0.3">
      <c r="A64" s="8" t="s">
        <v>7</v>
      </c>
      <c r="B64" s="8" t="s">
        <v>8</v>
      </c>
      <c r="C64" s="8" t="s">
        <v>11</v>
      </c>
      <c r="D64" s="9" t="s">
        <v>108</v>
      </c>
      <c r="E64" s="14" t="s">
        <v>109</v>
      </c>
      <c r="F64" s="11"/>
      <c r="G64" s="40">
        <f t="shared" si="1"/>
        <v>1.0116390565568248E-2</v>
      </c>
      <c r="H64" s="86">
        <v>590000</v>
      </c>
      <c r="I64" s="71"/>
      <c r="J64" s="4"/>
      <c r="K64" s="4"/>
      <c r="L64" s="4"/>
      <c r="M64" s="4"/>
    </row>
    <row r="65" spans="1:36" s="16" customFormat="1" ht="14.95" customHeight="1" x14ac:dyDescent="0.3">
      <c r="A65" s="8" t="s">
        <v>7</v>
      </c>
      <c r="B65" s="8" t="s">
        <v>8</v>
      </c>
      <c r="C65" s="8" t="s">
        <v>11</v>
      </c>
      <c r="D65" s="9" t="s">
        <v>232</v>
      </c>
      <c r="E65" s="14" t="s">
        <v>233</v>
      </c>
      <c r="F65" s="11"/>
      <c r="G65" s="40"/>
      <c r="H65" s="86">
        <v>205291.74</v>
      </c>
      <c r="I65" s="71"/>
      <c r="J65" s="4"/>
      <c r="K65" s="4"/>
      <c r="L65" s="4"/>
      <c r="M65" s="4"/>
    </row>
    <row r="66" spans="1:36" s="16" customFormat="1" ht="28.55" customHeight="1" x14ac:dyDescent="0.3">
      <c r="A66" s="8" t="s">
        <v>7</v>
      </c>
      <c r="B66" s="8" t="s">
        <v>8</v>
      </c>
      <c r="C66" s="8" t="s">
        <v>11</v>
      </c>
      <c r="D66" s="9" t="s">
        <v>110</v>
      </c>
      <c r="E66" s="14" t="s">
        <v>111</v>
      </c>
      <c r="F66" s="11"/>
      <c r="G66" s="40">
        <f t="shared" ref="G66:G84" si="2">+H66/$H$7*100</f>
        <v>8.5732123437019044E-4</v>
      </c>
      <c r="H66" s="86">
        <v>50000</v>
      </c>
      <c r="I66" s="71"/>
      <c r="J66" s="4"/>
      <c r="K66" s="4"/>
      <c r="L66" s="4"/>
      <c r="M66" s="4"/>
    </row>
    <row r="67" spans="1:36" s="16" customFormat="1" ht="15.8" customHeight="1" x14ac:dyDescent="0.3">
      <c r="A67" s="5" t="s">
        <v>7</v>
      </c>
      <c r="B67" s="5" t="s">
        <v>8</v>
      </c>
      <c r="C67" s="5" t="s">
        <v>11</v>
      </c>
      <c r="D67" s="6" t="s">
        <v>112</v>
      </c>
      <c r="E67" s="24" t="s">
        <v>113</v>
      </c>
      <c r="F67" s="7"/>
      <c r="G67" s="38">
        <f t="shared" si="2"/>
        <v>4.4676724165499365E-2</v>
      </c>
      <c r="H67" s="85">
        <v>2605600</v>
      </c>
      <c r="I67" s="71"/>
      <c r="J67" s="4"/>
      <c r="K67" s="4"/>
      <c r="L67" s="4"/>
      <c r="M67" s="4"/>
    </row>
    <row r="68" spans="1:36" s="16" customFormat="1" ht="14.95" customHeight="1" x14ac:dyDescent="0.3">
      <c r="A68" s="8" t="s">
        <v>7</v>
      </c>
      <c r="B68" s="8" t="s">
        <v>8</v>
      </c>
      <c r="C68" s="8" t="s">
        <v>11</v>
      </c>
      <c r="D68" s="9" t="s">
        <v>114</v>
      </c>
      <c r="E68" s="14" t="s">
        <v>115</v>
      </c>
      <c r="F68" s="11"/>
      <c r="G68" s="40">
        <f t="shared" si="2"/>
        <v>4.4066311446627794E-2</v>
      </c>
      <c r="H68" s="86">
        <v>2570000</v>
      </c>
      <c r="I68" s="71"/>
      <c r="J68" s="4"/>
      <c r="K68" s="4"/>
      <c r="L68" s="4"/>
      <c r="M68" s="4"/>
    </row>
    <row r="69" spans="1:36" s="16" customFormat="1" ht="14.95" customHeight="1" x14ac:dyDescent="0.3">
      <c r="A69" s="8" t="s">
        <v>7</v>
      </c>
      <c r="B69" s="8" t="s">
        <v>8</v>
      </c>
      <c r="C69" s="8" t="s">
        <v>11</v>
      </c>
      <c r="D69" s="9" t="s">
        <v>116</v>
      </c>
      <c r="E69" s="14" t="s">
        <v>117</v>
      </c>
      <c r="F69" s="11"/>
      <c r="G69" s="40">
        <f t="shared" si="2"/>
        <v>6.1041271887157561E-4</v>
      </c>
      <c r="H69" s="86">
        <v>35600</v>
      </c>
      <c r="I69" s="71"/>
      <c r="J69" s="4"/>
      <c r="K69" s="4"/>
      <c r="L69" s="4"/>
      <c r="M69" s="4"/>
    </row>
    <row r="70" spans="1:36" s="16" customFormat="1" ht="26.35" customHeight="1" x14ac:dyDescent="0.3">
      <c r="A70" s="5" t="s">
        <v>7</v>
      </c>
      <c r="B70" s="5" t="s">
        <v>8</v>
      </c>
      <c r="C70" s="5" t="s">
        <v>11</v>
      </c>
      <c r="D70" s="6" t="s">
        <v>118</v>
      </c>
      <c r="E70" s="24" t="s">
        <v>119</v>
      </c>
      <c r="F70" s="7"/>
      <c r="G70" s="38">
        <f t="shared" si="2"/>
        <v>0.23057474200852135</v>
      </c>
      <c r="H70" s="85">
        <v>13447394.789999999</v>
      </c>
      <c r="I70" s="71"/>
      <c r="J70" s="4"/>
      <c r="K70" s="4"/>
      <c r="L70" s="4"/>
      <c r="M70" s="4"/>
    </row>
    <row r="71" spans="1:36" s="1" customFormat="1" ht="14.95" customHeight="1" x14ac:dyDescent="0.3">
      <c r="A71" s="8" t="s">
        <v>7</v>
      </c>
      <c r="B71" s="8" t="s">
        <v>8</v>
      </c>
      <c r="C71" s="8" t="s">
        <v>11</v>
      </c>
      <c r="D71" s="9" t="s">
        <v>120</v>
      </c>
      <c r="E71" s="14" t="s">
        <v>121</v>
      </c>
      <c r="F71" s="11"/>
      <c r="G71" s="40">
        <f t="shared" si="2"/>
        <v>4.2866061718509528E-3</v>
      </c>
      <c r="H71" s="86">
        <v>250000</v>
      </c>
      <c r="I71" s="71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</row>
    <row r="72" spans="1:36" s="1" customFormat="1" ht="14.95" customHeight="1" x14ac:dyDescent="0.3">
      <c r="A72" s="8" t="s">
        <v>7</v>
      </c>
      <c r="B72" s="8" t="s">
        <v>8</v>
      </c>
      <c r="C72" s="8" t="s">
        <v>11</v>
      </c>
      <c r="D72" s="9" t="s">
        <v>122</v>
      </c>
      <c r="E72" s="14" t="s">
        <v>123</v>
      </c>
      <c r="F72" s="11"/>
      <c r="G72" s="40">
        <f t="shared" si="2"/>
        <v>1.628910345303362E-2</v>
      </c>
      <c r="H72" s="86">
        <v>950000</v>
      </c>
      <c r="I72" s="71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</row>
    <row r="73" spans="1:36" s="1" customFormat="1" ht="14.95" customHeight="1" x14ac:dyDescent="0.3">
      <c r="A73" s="8" t="s">
        <v>7</v>
      </c>
      <c r="B73" s="8" t="s">
        <v>8</v>
      </c>
      <c r="C73" s="8" t="s">
        <v>11</v>
      </c>
      <c r="D73" s="9" t="s">
        <v>124</v>
      </c>
      <c r="E73" s="14" t="s">
        <v>125</v>
      </c>
      <c r="F73" s="11"/>
      <c r="G73" s="40">
        <f t="shared" si="2"/>
        <v>7.3926810039741525E-2</v>
      </c>
      <c r="H73" s="86">
        <v>4311500</v>
      </c>
      <c r="I73" s="71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</row>
    <row r="74" spans="1:36" s="1" customFormat="1" ht="14.95" customHeight="1" x14ac:dyDescent="0.3">
      <c r="A74" s="8" t="s">
        <v>7</v>
      </c>
      <c r="B74" s="8" t="s">
        <v>8</v>
      </c>
      <c r="C74" s="8" t="s">
        <v>11</v>
      </c>
      <c r="D74" s="9" t="s">
        <v>126</v>
      </c>
      <c r="E74" s="14" t="s">
        <v>127</v>
      </c>
      <c r="F74" s="11"/>
      <c r="G74" s="40">
        <f t="shared" si="2"/>
        <v>5.1439274062211431E-3</v>
      </c>
      <c r="H74" s="86">
        <v>300000</v>
      </c>
      <c r="I74" s="71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</row>
    <row r="75" spans="1:36" s="1" customFormat="1" ht="14.95" customHeight="1" x14ac:dyDescent="0.3">
      <c r="A75" s="8" t="s">
        <v>7</v>
      </c>
      <c r="B75" s="8" t="s">
        <v>8</v>
      </c>
      <c r="C75" s="8" t="s">
        <v>11</v>
      </c>
      <c r="D75" s="9" t="s">
        <v>128</v>
      </c>
      <c r="E75" s="14" t="s">
        <v>129</v>
      </c>
      <c r="F75" s="11"/>
      <c r="G75" s="40">
        <f t="shared" si="2"/>
        <v>9.430533578072095E-2</v>
      </c>
      <c r="H75" s="86">
        <v>5500000</v>
      </c>
      <c r="I75" s="71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</row>
    <row r="76" spans="1:36" s="1" customFormat="1" ht="14.95" customHeight="1" x14ac:dyDescent="0.3">
      <c r="A76" s="8" t="s">
        <v>7</v>
      </c>
      <c r="B76" s="8" t="s">
        <v>8</v>
      </c>
      <c r="C76" s="8" t="s">
        <v>11</v>
      </c>
      <c r="D76" s="9" t="s">
        <v>130</v>
      </c>
      <c r="E76" s="14" t="s">
        <v>131</v>
      </c>
      <c r="F76" s="11"/>
      <c r="G76" s="40">
        <f t="shared" si="2"/>
        <v>3.6622959156953176E-2</v>
      </c>
      <c r="H76" s="86">
        <v>2135894.79</v>
      </c>
      <c r="I76" s="71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</row>
    <row r="77" spans="1:36" s="16" customFormat="1" ht="28.55" customHeight="1" x14ac:dyDescent="0.3">
      <c r="A77" s="8" t="s">
        <v>7</v>
      </c>
      <c r="B77" s="8" t="s">
        <v>8</v>
      </c>
      <c r="C77" s="8" t="s">
        <v>11</v>
      </c>
      <c r="D77" s="9" t="s">
        <v>189</v>
      </c>
      <c r="E77" s="14" t="s">
        <v>196</v>
      </c>
      <c r="F77" s="11"/>
      <c r="G77" s="40">
        <f t="shared" si="2"/>
        <v>0</v>
      </c>
      <c r="H77" s="86"/>
      <c r="I77" s="71"/>
      <c r="J77" s="133"/>
      <c r="L77" s="4"/>
      <c r="M77" s="4"/>
    </row>
    <row r="78" spans="1:36" s="1" customFormat="1" ht="15.8" customHeight="1" x14ac:dyDescent="0.3">
      <c r="A78" s="21" t="s">
        <v>7</v>
      </c>
      <c r="B78" s="21" t="s">
        <v>8</v>
      </c>
      <c r="C78" s="21" t="s">
        <v>11</v>
      </c>
      <c r="D78" s="22">
        <v>5</v>
      </c>
      <c r="E78" s="18" t="s">
        <v>132</v>
      </c>
      <c r="F78" s="23"/>
      <c r="G78" s="37">
        <f t="shared" si="2"/>
        <v>0.23509462888899363</v>
      </c>
      <c r="H78" s="84">
        <v>13711000</v>
      </c>
      <c r="I78" s="71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</row>
    <row r="79" spans="1:36" s="1" customFormat="1" ht="15.8" customHeight="1" x14ac:dyDescent="0.3">
      <c r="A79" s="5" t="s">
        <v>7</v>
      </c>
      <c r="B79" s="5" t="s">
        <v>8</v>
      </c>
      <c r="C79" s="5" t="s">
        <v>11</v>
      </c>
      <c r="D79" s="6" t="s">
        <v>133</v>
      </c>
      <c r="E79" s="24" t="s">
        <v>134</v>
      </c>
      <c r="F79" s="7"/>
      <c r="G79" s="38">
        <f t="shared" si="2"/>
        <v>0.23509462888899363</v>
      </c>
      <c r="H79" s="85">
        <v>13711000</v>
      </c>
      <c r="I79" s="71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</row>
    <row r="80" spans="1:36" s="1" customFormat="1" ht="14.95" customHeight="1" x14ac:dyDescent="0.3">
      <c r="A80" s="8" t="s">
        <v>7</v>
      </c>
      <c r="B80" s="8" t="s">
        <v>8</v>
      </c>
      <c r="C80" s="8" t="s">
        <v>11</v>
      </c>
      <c r="D80" s="9">
        <v>50101</v>
      </c>
      <c r="E80" s="14" t="s">
        <v>135</v>
      </c>
      <c r="F80" s="11"/>
      <c r="G80" s="40">
        <f t="shared" si="2"/>
        <v>8.5732123437019039E-2</v>
      </c>
      <c r="H80" s="86">
        <v>5000000</v>
      </c>
      <c r="I80" s="71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</row>
    <row r="81" spans="1:36" s="1" customFormat="1" ht="14.95" customHeight="1" x14ac:dyDescent="0.3">
      <c r="A81" s="8" t="s">
        <v>7</v>
      </c>
      <c r="B81" s="8" t="s">
        <v>8</v>
      </c>
      <c r="C81" s="8" t="s">
        <v>11</v>
      </c>
      <c r="D81" s="9" t="s">
        <v>136</v>
      </c>
      <c r="E81" s="14" t="s">
        <v>137</v>
      </c>
      <c r="F81" s="11"/>
      <c r="G81" s="40">
        <f t="shared" si="2"/>
        <v>6.0012486405913333E-3</v>
      </c>
      <c r="H81" s="86">
        <v>350000</v>
      </c>
      <c r="I81" s="71"/>
      <c r="J81" s="13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</row>
    <row r="82" spans="1:36" s="1" customFormat="1" ht="14.95" customHeight="1" x14ac:dyDescent="0.3">
      <c r="A82" s="8" t="s">
        <v>7</v>
      </c>
      <c r="B82" s="8" t="s">
        <v>8</v>
      </c>
      <c r="C82" s="8" t="s">
        <v>11</v>
      </c>
      <c r="D82" s="9" t="s">
        <v>138</v>
      </c>
      <c r="E82" s="14" t="s">
        <v>139</v>
      </c>
      <c r="F82" s="11"/>
      <c r="G82" s="40">
        <f t="shared" si="2"/>
        <v>5.4011237765322004E-3</v>
      </c>
      <c r="H82" s="86">
        <v>315000</v>
      </c>
      <c r="I82" s="71"/>
      <c r="J82" s="13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</row>
    <row r="83" spans="1:36" s="1" customFormat="1" ht="14.95" customHeight="1" x14ac:dyDescent="0.3">
      <c r="A83" s="8" t="s">
        <v>7</v>
      </c>
      <c r="B83" s="8" t="s">
        <v>8</v>
      </c>
      <c r="C83" s="8" t="s">
        <v>11</v>
      </c>
      <c r="D83" s="9" t="s">
        <v>140</v>
      </c>
      <c r="E83" s="14" t="s">
        <v>141</v>
      </c>
      <c r="F83" s="11"/>
      <c r="G83" s="40">
        <f t="shared" si="2"/>
        <v>0.11224049600374535</v>
      </c>
      <c r="H83" s="86">
        <v>6546000</v>
      </c>
      <c r="I83" s="71"/>
      <c r="J83" s="71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</row>
    <row r="84" spans="1:36" s="1" customFormat="1" ht="14.95" customHeight="1" x14ac:dyDescent="0.3">
      <c r="A84" s="8" t="s">
        <v>7</v>
      </c>
      <c r="B84" s="8" t="s">
        <v>8</v>
      </c>
      <c r="C84" s="8" t="s">
        <v>11</v>
      </c>
      <c r="D84" s="9" t="s">
        <v>177</v>
      </c>
      <c r="E84" s="14" t="s">
        <v>176</v>
      </c>
      <c r="F84" s="11"/>
      <c r="G84" s="40">
        <f t="shared" si="2"/>
        <v>2.5719637031105715E-2</v>
      </c>
      <c r="H84" s="86">
        <v>1500000</v>
      </c>
      <c r="I84" s="71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</row>
    <row r="85" spans="1:36" s="1" customFormat="1" ht="15.8" customHeight="1" x14ac:dyDescent="0.3">
      <c r="A85" s="21" t="s">
        <v>7</v>
      </c>
      <c r="B85" s="21" t="s">
        <v>8</v>
      </c>
      <c r="C85" s="21" t="s">
        <v>11</v>
      </c>
      <c r="D85" s="54">
        <v>6</v>
      </c>
      <c r="E85" s="18" t="s">
        <v>142</v>
      </c>
      <c r="F85" s="23"/>
      <c r="G85" s="37">
        <f t="shared" ref="G85:G106" si="3">+H85/$H$7*100</f>
        <v>4.286606171850952E-2</v>
      </c>
      <c r="H85" s="84">
        <v>2500000</v>
      </c>
      <c r="I85" s="71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</row>
    <row r="86" spans="1:36" s="16" customFormat="1" ht="15.8" customHeight="1" x14ac:dyDescent="0.3">
      <c r="A86" s="5" t="s">
        <v>7</v>
      </c>
      <c r="B86" s="5" t="s">
        <v>8</v>
      </c>
      <c r="C86" s="5" t="s">
        <v>11</v>
      </c>
      <c r="D86" s="6" t="s">
        <v>155</v>
      </c>
      <c r="E86" s="24" t="s">
        <v>156</v>
      </c>
      <c r="F86" s="7"/>
      <c r="G86" s="38">
        <f t="shared" si="3"/>
        <v>4.286606171850952E-2</v>
      </c>
      <c r="H86" s="85">
        <v>2500000</v>
      </c>
      <c r="I86" s="71"/>
      <c r="J86" s="71"/>
      <c r="L86" s="71"/>
      <c r="M86" s="4"/>
    </row>
    <row r="87" spans="1:36" s="1" customFormat="1" ht="14.95" customHeight="1" x14ac:dyDescent="0.3">
      <c r="A87" s="8" t="s">
        <v>7</v>
      </c>
      <c r="B87" s="8" t="s">
        <v>8</v>
      </c>
      <c r="C87" s="8" t="s">
        <v>11</v>
      </c>
      <c r="D87" s="9" t="s">
        <v>157</v>
      </c>
      <c r="E87" s="14" t="s">
        <v>159</v>
      </c>
      <c r="F87" s="11"/>
      <c r="G87" s="40">
        <f t="shared" si="3"/>
        <v>4.286606171850952E-2</v>
      </c>
      <c r="H87" s="86">
        <v>2500000</v>
      </c>
      <c r="I87" s="71"/>
      <c r="J87" s="71"/>
      <c r="K87" s="4"/>
      <c r="L87" s="71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</row>
    <row r="88" spans="1:36" s="16" customFormat="1" ht="32.299999999999997" customHeight="1" x14ac:dyDescent="0.3">
      <c r="A88" s="8" t="s">
        <v>7</v>
      </c>
      <c r="B88" s="8" t="s">
        <v>8</v>
      </c>
      <c r="C88" s="8" t="s">
        <v>11</v>
      </c>
      <c r="D88" s="9" t="s">
        <v>194</v>
      </c>
      <c r="E88" s="14" t="s">
        <v>195</v>
      </c>
      <c r="F88" s="11"/>
      <c r="G88" s="40">
        <f t="shared" si="3"/>
        <v>0</v>
      </c>
      <c r="H88" s="86"/>
      <c r="I88" s="71"/>
      <c r="J88" s="4"/>
      <c r="L88" s="4"/>
      <c r="M88" s="4"/>
    </row>
    <row r="89" spans="1:36" s="1" customFormat="1" ht="15.8" customHeight="1" x14ac:dyDescent="0.3">
      <c r="A89" s="76" t="s">
        <v>7</v>
      </c>
      <c r="B89" s="76" t="s">
        <v>8</v>
      </c>
      <c r="C89" s="76" t="s">
        <v>8</v>
      </c>
      <c r="D89" s="78"/>
      <c r="E89" s="79" t="s">
        <v>251</v>
      </c>
      <c r="F89" s="80"/>
      <c r="G89" s="81">
        <f t="shared" si="3"/>
        <v>3.4953749741171256</v>
      </c>
      <c r="H89" s="121">
        <v>203854450</v>
      </c>
      <c r="I89" s="71"/>
      <c r="J89" s="71"/>
      <c r="K89" s="71"/>
      <c r="L89" s="71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</row>
    <row r="90" spans="1:36" s="16" customFormat="1" ht="15.8" customHeight="1" x14ac:dyDescent="0.3">
      <c r="A90" s="21" t="s">
        <v>7</v>
      </c>
      <c r="B90" s="21" t="s">
        <v>8</v>
      </c>
      <c r="C90" s="21" t="s">
        <v>8</v>
      </c>
      <c r="D90" s="22">
        <v>1</v>
      </c>
      <c r="E90" s="18" t="s">
        <v>48</v>
      </c>
      <c r="F90" s="23"/>
      <c r="G90" s="37">
        <f t="shared" si="3"/>
        <v>1.822741245860884</v>
      </c>
      <c r="H90" s="84">
        <v>106304450</v>
      </c>
      <c r="I90" s="71"/>
      <c r="J90" s="128"/>
      <c r="K90" s="71"/>
      <c r="L90" s="71"/>
      <c r="M90" s="4"/>
    </row>
    <row r="91" spans="1:36" s="16" customFormat="1" ht="15.8" customHeight="1" x14ac:dyDescent="0.3">
      <c r="A91" s="5" t="s">
        <v>7</v>
      </c>
      <c r="B91" s="5" t="s">
        <v>8</v>
      </c>
      <c r="C91" s="5" t="s">
        <v>8</v>
      </c>
      <c r="D91" s="6" t="s">
        <v>197</v>
      </c>
      <c r="E91" s="24" t="s">
        <v>198</v>
      </c>
      <c r="F91" s="23"/>
      <c r="G91" s="38">
        <f t="shared" si="3"/>
        <v>0.46295346655990283</v>
      </c>
      <c r="H91" s="85">
        <v>27000000</v>
      </c>
      <c r="I91" s="71"/>
      <c r="J91" s="71"/>
      <c r="K91" s="71"/>
      <c r="L91" s="71"/>
      <c r="M91" s="4"/>
    </row>
    <row r="92" spans="1:36" s="16" customFormat="1" ht="15.8" customHeight="1" x14ac:dyDescent="0.3">
      <c r="A92" s="8" t="s">
        <v>7</v>
      </c>
      <c r="B92" s="8" t="s">
        <v>8</v>
      </c>
      <c r="C92" s="8" t="s">
        <v>8</v>
      </c>
      <c r="D92" s="9" t="s">
        <v>199</v>
      </c>
      <c r="E92" s="72" t="s">
        <v>200</v>
      </c>
      <c r="F92" s="11"/>
      <c r="G92" s="40">
        <f t="shared" si="3"/>
        <v>0.46295346655990283</v>
      </c>
      <c r="H92" s="86">
        <v>27000000</v>
      </c>
      <c r="I92" s="71"/>
      <c r="J92" s="71"/>
      <c r="K92" s="71"/>
      <c r="L92" s="71"/>
      <c r="M92" s="4"/>
    </row>
    <row r="93" spans="1:36" s="1" customFormat="1" ht="26.35" customHeight="1" x14ac:dyDescent="0.3">
      <c r="A93" s="5" t="s">
        <v>7</v>
      </c>
      <c r="B93" s="5" t="s">
        <v>8</v>
      </c>
      <c r="C93" s="5" t="s">
        <v>8</v>
      </c>
      <c r="D93" s="6" t="s">
        <v>74</v>
      </c>
      <c r="E93" s="24" t="s">
        <v>75</v>
      </c>
      <c r="F93" s="7"/>
      <c r="G93" s="38">
        <f t="shared" si="3"/>
        <v>0.44152043570064808</v>
      </c>
      <c r="H93" s="85">
        <v>25750000</v>
      </c>
      <c r="I93" s="71"/>
      <c r="J93" s="135"/>
      <c r="K93" s="136"/>
      <c r="L93" s="71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</row>
    <row r="94" spans="1:36" s="16" customFormat="1" ht="14.95" customHeight="1" x14ac:dyDescent="0.3">
      <c r="A94" s="8" t="s">
        <v>7</v>
      </c>
      <c r="B94" s="8" t="s">
        <v>8</v>
      </c>
      <c r="C94" s="8" t="s">
        <v>8</v>
      </c>
      <c r="D94" s="9" t="s">
        <v>76</v>
      </c>
      <c r="E94" s="10" t="s">
        <v>77</v>
      </c>
      <c r="F94" s="11"/>
      <c r="G94" s="40">
        <f t="shared" si="3"/>
        <v>0.44152043570064808</v>
      </c>
      <c r="H94" s="86">
        <v>25750000</v>
      </c>
      <c r="I94" s="71"/>
      <c r="J94" s="4"/>
      <c r="K94" s="71"/>
      <c r="L94" s="71"/>
      <c r="M94" s="4"/>
    </row>
    <row r="95" spans="1:36" ht="15.8" customHeight="1" x14ac:dyDescent="0.3">
      <c r="A95" s="5" t="s">
        <v>7</v>
      </c>
      <c r="B95" s="5" t="s">
        <v>8</v>
      </c>
      <c r="C95" s="5" t="s">
        <v>8</v>
      </c>
      <c r="D95" s="6" t="s">
        <v>82</v>
      </c>
      <c r="E95" s="24" t="s">
        <v>83</v>
      </c>
      <c r="F95" s="7"/>
      <c r="G95" s="38">
        <f t="shared" si="3"/>
        <v>0.86962643463280465</v>
      </c>
      <c r="H95" s="85">
        <v>50717654</v>
      </c>
      <c r="I95" s="71"/>
      <c r="J95" s="4"/>
      <c r="K95" s="71"/>
      <c r="L95" s="71"/>
      <c r="M95" s="4"/>
    </row>
    <row r="96" spans="1:36" ht="30.05" customHeight="1" x14ac:dyDescent="0.3">
      <c r="A96" s="8" t="s">
        <v>7</v>
      </c>
      <c r="B96" s="8" t="s">
        <v>8</v>
      </c>
      <c r="C96" s="8" t="s">
        <v>8</v>
      </c>
      <c r="D96" s="9" t="s">
        <v>84</v>
      </c>
      <c r="E96" s="72" t="s">
        <v>85</v>
      </c>
      <c r="F96" s="11"/>
      <c r="G96" s="40">
        <f t="shared" si="3"/>
        <v>0.48867310359100857</v>
      </c>
      <c r="H96" s="86">
        <v>28500000</v>
      </c>
      <c r="I96" s="71"/>
      <c r="J96" s="144"/>
      <c r="K96" s="71"/>
      <c r="L96" s="71"/>
      <c r="M96" s="4"/>
    </row>
    <row r="97" spans="1:13" ht="28.55" customHeight="1" x14ac:dyDescent="0.3">
      <c r="A97" s="8" t="s">
        <v>7</v>
      </c>
      <c r="B97" s="8" t="s">
        <v>8</v>
      </c>
      <c r="C97" s="8" t="s">
        <v>8</v>
      </c>
      <c r="D97" s="9" t="s">
        <v>86</v>
      </c>
      <c r="E97" s="14" t="s">
        <v>87</v>
      </c>
      <c r="F97" s="11"/>
      <c r="G97" s="40">
        <f t="shared" si="3"/>
        <v>0.38095333104179602</v>
      </c>
      <c r="H97" s="86">
        <v>22217654</v>
      </c>
      <c r="I97" s="71"/>
      <c r="J97" s="144"/>
      <c r="K97" s="4"/>
      <c r="L97" s="4"/>
      <c r="M97" s="4"/>
    </row>
    <row r="98" spans="1:13" ht="15.8" customHeight="1" x14ac:dyDescent="0.3">
      <c r="A98" s="5" t="s">
        <v>7</v>
      </c>
      <c r="B98" s="5" t="s">
        <v>8</v>
      </c>
      <c r="C98" s="5" t="s">
        <v>8</v>
      </c>
      <c r="D98" s="6" t="s">
        <v>154</v>
      </c>
      <c r="E98" s="24" t="s">
        <v>158</v>
      </c>
      <c r="F98" s="7"/>
      <c r="G98" s="38">
        <f t="shared" si="3"/>
        <v>1.628910345303362E-2</v>
      </c>
      <c r="H98" s="85">
        <v>950000</v>
      </c>
      <c r="I98" s="71"/>
      <c r="J98" s="144"/>
      <c r="K98" s="4"/>
      <c r="L98" s="4"/>
      <c r="M98" s="4"/>
    </row>
    <row r="99" spans="1:13" s="16" customFormat="1" ht="14.95" customHeight="1" x14ac:dyDescent="0.3">
      <c r="A99" s="8" t="s">
        <v>7</v>
      </c>
      <c r="B99" s="8" t="s">
        <v>8</v>
      </c>
      <c r="C99" s="8" t="s">
        <v>8</v>
      </c>
      <c r="D99" s="9" t="s">
        <v>90</v>
      </c>
      <c r="E99" s="14" t="s">
        <v>91</v>
      </c>
      <c r="F99" s="11"/>
      <c r="G99" s="40">
        <f t="shared" si="3"/>
        <v>1.628910345303362E-2</v>
      </c>
      <c r="H99" s="86">
        <v>950000</v>
      </c>
      <c r="I99" s="71"/>
      <c r="J99" s="4"/>
      <c r="K99" s="4"/>
      <c r="L99" s="4"/>
      <c r="M99" s="4"/>
    </row>
    <row r="100" spans="1:13" s="16" customFormat="1" ht="15.8" customHeight="1" x14ac:dyDescent="0.3">
      <c r="A100" s="5" t="s">
        <v>7</v>
      </c>
      <c r="B100" s="5" t="s">
        <v>8</v>
      </c>
      <c r="C100" s="5" t="s">
        <v>8</v>
      </c>
      <c r="D100" s="6" t="s">
        <v>92</v>
      </c>
      <c r="E100" s="24" t="s">
        <v>93</v>
      </c>
      <c r="F100" s="7"/>
      <c r="G100" s="38">
        <f t="shared" si="3"/>
        <v>3.2351805514494757E-2</v>
      </c>
      <c r="H100" s="85">
        <v>1886796</v>
      </c>
      <c r="I100" s="71"/>
      <c r="J100" s="4"/>
      <c r="K100" s="4"/>
      <c r="L100" s="4"/>
      <c r="M100" s="4"/>
    </row>
    <row r="101" spans="1:13" s="16" customFormat="1" ht="14.95" customHeight="1" x14ac:dyDescent="0.3">
      <c r="A101" s="8" t="s">
        <v>7</v>
      </c>
      <c r="B101" s="8" t="s">
        <v>8</v>
      </c>
      <c r="C101" s="8" t="s">
        <v>8</v>
      </c>
      <c r="D101" s="9" t="s">
        <v>94</v>
      </c>
      <c r="E101" s="14" t="s">
        <v>95</v>
      </c>
      <c r="F101" s="11"/>
      <c r="G101" s="40">
        <f t="shared" si="3"/>
        <v>3.2351805514494757E-2</v>
      </c>
      <c r="H101" s="86">
        <v>1886796</v>
      </c>
      <c r="I101" s="71"/>
      <c r="J101" s="137"/>
      <c r="K101" s="137"/>
      <c r="L101" s="4"/>
      <c r="M101" s="4"/>
    </row>
    <row r="102" spans="1:13" s="16" customFormat="1" ht="15.8" customHeight="1" x14ac:dyDescent="0.3">
      <c r="A102" s="21" t="s">
        <v>7</v>
      </c>
      <c r="B102" s="21" t="s">
        <v>8</v>
      </c>
      <c r="C102" s="21" t="s">
        <v>8</v>
      </c>
      <c r="D102" s="22">
        <v>2</v>
      </c>
      <c r="E102" s="18" t="s">
        <v>96</v>
      </c>
      <c r="F102" s="23"/>
      <c r="G102" s="37">
        <f t="shared" si="3"/>
        <v>1.6726337282562416</v>
      </c>
      <c r="H102" s="84">
        <v>97550000</v>
      </c>
      <c r="I102" s="71"/>
      <c r="J102" s="138"/>
      <c r="K102" s="137"/>
      <c r="L102" s="137"/>
      <c r="M102" s="4"/>
    </row>
    <row r="103" spans="1:13" s="16" customFormat="1" ht="15.8" customHeight="1" x14ac:dyDescent="0.3">
      <c r="A103" s="5" t="s">
        <v>7</v>
      </c>
      <c r="B103" s="5" t="s">
        <v>8</v>
      </c>
      <c r="C103" s="5" t="s">
        <v>8</v>
      </c>
      <c r="D103" s="6" t="s">
        <v>97</v>
      </c>
      <c r="E103" s="24" t="s">
        <v>98</v>
      </c>
      <c r="F103" s="7"/>
      <c r="G103" s="38">
        <f t="shared" si="3"/>
        <v>0.42866061718509518</v>
      </c>
      <c r="H103" s="86">
        <v>25000000</v>
      </c>
      <c r="I103" s="71"/>
      <c r="L103" s="4"/>
      <c r="M103" s="4"/>
    </row>
    <row r="104" spans="1:13" s="16" customFormat="1" ht="14.95" customHeight="1" x14ac:dyDescent="0.3">
      <c r="A104" s="8" t="s">
        <v>7</v>
      </c>
      <c r="B104" s="8" t="s">
        <v>8</v>
      </c>
      <c r="C104" s="8" t="s">
        <v>8</v>
      </c>
      <c r="D104" s="9" t="s">
        <v>99</v>
      </c>
      <c r="E104" s="14" t="s">
        <v>100</v>
      </c>
      <c r="F104" s="11"/>
      <c r="G104" s="40">
        <f t="shared" si="3"/>
        <v>0.42866061718509518</v>
      </c>
      <c r="H104" s="86">
        <v>25000000</v>
      </c>
      <c r="I104" s="71"/>
      <c r="J104" s="137"/>
      <c r="K104" s="137"/>
      <c r="L104" s="4"/>
      <c r="M104" s="4"/>
    </row>
    <row r="105" spans="1:13" s="16" customFormat="1" ht="15.8" customHeight="1" x14ac:dyDescent="0.3">
      <c r="A105" s="5" t="s">
        <v>7</v>
      </c>
      <c r="B105" s="5" t="s">
        <v>8</v>
      </c>
      <c r="C105" s="5" t="s">
        <v>8</v>
      </c>
      <c r="D105" s="6" t="s">
        <v>112</v>
      </c>
      <c r="E105" s="24" t="s">
        <v>113</v>
      </c>
      <c r="F105" s="7"/>
      <c r="G105" s="38">
        <f t="shared" si="3"/>
        <v>1.2345425774930743</v>
      </c>
      <c r="H105" s="85">
        <v>72000000</v>
      </c>
      <c r="I105" s="71"/>
      <c r="J105" s="137"/>
      <c r="K105" s="137"/>
      <c r="L105" s="4"/>
      <c r="M105" s="4"/>
    </row>
    <row r="106" spans="1:13" s="16" customFormat="1" ht="14.95" customHeight="1" x14ac:dyDescent="0.3">
      <c r="A106" s="8" t="s">
        <v>7</v>
      </c>
      <c r="B106" s="8" t="s">
        <v>8</v>
      </c>
      <c r="C106" s="8" t="s">
        <v>8</v>
      </c>
      <c r="D106" s="9" t="s">
        <v>116</v>
      </c>
      <c r="E106" s="14" t="s">
        <v>117</v>
      </c>
      <c r="F106" s="11"/>
      <c r="G106" s="40">
        <f t="shared" si="3"/>
        <v>1.2345425774930743</v>
      </c>
      <c r="H106" s="86">
        <v>72000000</v>
      </c>
      <c r="I106" s="71"/>
      <c r="J106" s="137"/>
      <c r="K106" s="137"/>
      <c r="L106" s="4"/>
      <c r="M106" s="4"/>
    </row>
    <row r="107" spans="1:13" s="16" customFormat="1" ht="26.35" customHeight="1" x14ac:dyDescent="0.3">
      <c r="A107" s="8"/>
      <c r="B107" s="5" t="s">
        <v>8</v>
      </c>
      <c r="C107" s="5" t="s">
        <v>8</v>
      </c>
      <c r="D107" s="6" t="s">
        <v>118</v>
      </c>
      <c r="E107" s="24" t="s">
        <v>119</v>
      </c>
      <c r="F107" s="7"/>
      <c r="G107" s="38"/>
      <c r="H107" s="85">
        <v>550000</v>
      </c>
      <c r="I107" s="71"/>
      <c r="J107" s="137"/>
      <c r="K107" s="137"/>
      <c r="L107" s="4"/>
      <c r="M107" s="4"/>
    </row>
    <row r="108" spans="1:13" s="16" customFormat="1" ht="14.95" customHeight="1" x14ac:dyDescent="0.3">
      <c r="A108" s="8"/>
      <c r="B108" s="8" t="s">
        <v>8</v>
      </c>
      <c r="C108" s="8" t="s">
        <v>8</v>
      </c>
      <c r="D108" s="9" t="s">
        <v>126</v>
      </c>
      <c r="E108" s="14" t="s">
        <v>127</v>
      </c>
      <c r="F108" s="11"/>
      <c r="G108" s="40"/>
      <c r="H108" s="86">
        <v>550000</v>
      </c>
      <c r="I108" s="71"/>
      <c r="J108" s="137"/>
      <c r="K108" s="137"/>
      <c r="L108" s="4"/>
      <c r="M108" s="4"/>
    </row>
    <row r="109" spans="1:13" s="16" customFormat="1" ht="15.8" customHeight="1" x14ac:dyDescent="0.3">
      <c r="A109" s="76" t="s">
        <v>7</v>
      </c>
      <c r="B109" s="76" t="s">
        <v>8</v>
      </c>
      <c r="C109" s="77">
        <v>3</v>
      </c>
      <c r="D109" s="78"/>
      <c r="E109" s="79" t="s">
        <v>146</v>
      </c>
      <c r="F109" s="80"/>
      <c r="G109" s="81">
        <f t="shared" ref="G109:G137" si="4">+H109/$H$7*100</f>
        <v>0.5933069660179231</v>
      </c>
      <c r="H109" s="121">
        <v>34602372.030000001</v>
      </c>
      <c r="I109" s="71"/>
      <c r="J109" s="139"/>
      <c r="K109" s="4"/>
      <c r="L109" s="4"/>
      <c r="M109" s="4"/>
    </row>
    <row r="110" spans="1:13" ht="15.8" customHeight="1" x14ac:dyDescent="0.3">
      <c r="A110" s="5" t="s">
        <v>7</v>
      </c>
      <c r="B110" s="5" t="s">
        <v>8</v>
      </c>
      <c r="C110" s="64">
        <f>C109</f>
        <v>3</v>
      </c>
      <c r="D110" s="22" t="s">
        <v>187</v>
      </c>
      <c r="E110" s="18" t="s">
        <v>48</v>
      </c>
      <c r="F110" s="37"/>
      <c r="G110" s="44">
        <f t="shared" si="4"/>
        <v>0.14145800367108141</v>
      </c>
      <c r="H110" s="84">
        <v>8250000</v>
      </c>
      <c r="I110" s="15"/>
      <c r="J110" s="140"/>
      <c r="K110" s="15"/>
      <c r="L110" s="15"/>
      <c r="M110" s="15"/>
    </row>
    <row r="111" spans="1:13" ht="15.8" customHeight="1" x14ac:dyDescent="0.3">
      <c r="A111" s="8" t="s">
        <v>7</v>
      </c>
      <c r="B111" s="8" t="s">
        <v>8</v>
      </c>
      <c r="C111" s="65">
        <v>3</v>
      </c>
      <c r="D111" s="6" t="s">
        <v>197</v>
      </c>
      <c r="E111" s="24" t="s">
        <v>198</v>
      </c>
      <c r="F111" s="63"/>
      <c r="G111" s="38">
        <f t="shared" si="4"/>
        <v>0.14145800367108141</v>
      </c>
      <c r="H111" s="85">
        <v>8250000</v>
      </c>
      <c r="I111" s="15"/>
      <c r="J111" s="15"/>
      <c r="K111" s="15"/>
      <c r="L111" s="15"/>
      <c r="M111" s="15"/>
    </row>
    <row r="112" spans="1:13" ht="15.8" customHeight="1" x14ac:dyDescent="0.3">
      <c r="A112" s="5" t="s">
        <v>7</v>
      </c>
      <c r="B112" s="5" t="s">
        <v>8</v>
      </c>
      <c r="C112" s="66">
        <v>3</v>
      </c>
      <c r="D112" s="9" t="s">
        <v>199</v>
      </c>
      <c r="E112" s="14" t="s">
        <v>200</v>
      </c>
      <c r="F112" s="63"/>
      <c r="G112" s="40">
        <f t="shared" si="4"/>
        <v>0.14145800367108141</v>
      </c>
      <c r="H112" s="86">
        <v>8250000</v>
      </c>
      <c r="I112" s="15"/>
      <c r="J112" s="15"/>
      <c r="K112" s="15"/>
      <c r="L112" s="15"/>
      <c r="M112" s="15"/>
    </row>
    <row r="113" spans="1:13" s="16" customFormat="1" ht="15.8" customHeight="1" x14ac:dyDescent="0.3">
      <c r="A113" s="21" t="s">
        <v>7</v>
      </c>
      <c r="B113" s="21" t="s">
        <v>8</v>
      </c>
      <c r="C113" s="64">
        <v>3</v>
      </c>
      <c r="D113" s="22">
        <v>2</v>
      </c>
      <c r="E113" s="18" t="s">
        <v>96</v>
      </c>
      <c r="F113" s="23"/>
      <c r="G113" s="37">
        <f t="shared" si="4"/>
        <v>0.45184896234684163</v>
      </c>
      <c r="H113" s="84">
        <v>26352372.030000001</v>
      </c>
      <c r="I113" s="71"/>
      <c r="J113" s="4"/>
      <c r="K113" s="4"/>
      <c r="L113" s="4"/>
      <c r="M113" s="4"/>
    </row>
    <row r="114" spans="1:13" s="16" customFormat="1" ht="15.8" customHeight="1" x14ac:dyDescent="0.3">
      <c r="A114" s="5" t="s">
        <v>7</v>
      </c>
      <c r="B114" s="5" t="s">
        <v>8</v>
      </c>
      <c r="C114" s="65">
        <v>3</v>
      </c>
      <c r="D114" s="6" t="s">
        <v>97</v>
      </c>
      <c r="E114" s="24" t="s">
        <v>98</v>
      </c>
      <c r="F114" s="7"/>
      <c r="G114" s="38">
        <f t="shared" si="4"/>
        <v>0.18281470043160089</v>
      </c>
      <c r="H114" s="85">
        <v>10661972.029999999</v>
      </c>
      <c r="I114" s="71"/>
      <c r="J114" s="4"/>
      <c r="K114" s="4"/>
      <c r="L114" s="4"/>
      <c r="M114" s="4"/>
    </row>
    <row r="115" spans="1:13" s="16" customFormat="1" ht="14.95" customHeight="1" x14ac:dyDescent="0.3">
      <c r="A115" s="8" t="s">
        <v>7</v>
      </c>
      <c r="B115" s="8" t="s">
        <v>8</v>
      </c>
      <c r="C115" s="66">
        <v>3</v>
      </c>
      <c r="D115" s="9" t="s">
        <v>99</v>
      </c>
      <c r="E115" s="14" t="s">
        <v>100</v>
      </c>
      <c r="F115" s="11"/>
      <c r="G115" s="40">
        <f t="shared" si="4"/>
        <v>0.18281470043160089</v>
      </c>
      <c r="H115" s="86">
        <v>10661972.029999999</v>
      </c>
      <c r="I115" s="71"/>
      <c r="J115" s="4"/>
      <c r="K115" s="4"/>
      <c r="L115" s="4"/>
      <c r="M115" s="4"/>
    </row>
    <row r="116" spans="1:13" ht="26.35" customHeight="1" x14ac:dyDescent="0.3">
      <c r="A116" s="5" t="s">
        <v>7</v>
      </c>
      <c r="B116" s="5" t="s">
        <v>8</v>
      </c>
      <c r="C116" s="65">
        <f>C115</f>
        <v>3</v>
      </c>
      <c r="D116" s="6" t="s">
        <v>105</v>
      </c>
      <c r="E116" s="24" t="s">
        <v>106</v>
      </c>
      <c r="F116" s="11"/>
      <c r="G116" s="38">
        <f t="shared" si="4"/>
        <v>0.26903426191524071</v>
      </c>
      <c r="H116" s="85">
        <v>15690400</v>
      </c>
      <c r="I116" s="71"/>
      <c r="J116" s="4"/>
      <c r="K116" s="4"/>
      <c r="L116" s="4"/>
      <c r="M116" s="4"/>
    </row>
    <row r="117" spans="1:13" s="16" customFormat="1" ht="14.95" customHeight="1" x14ac:dyDescent="0.3">
      <c r="A117" s="8" t="s">
        <v>7</v>
      </c>
      <c r="B117" s="8" t="s">
        <v>8</v>
      </c>
      <c r="C117" s="8" t="s">
        <v>11</v>
      </c>
      <c r="D117" s="9" t="s">
        <v>107</v>
      </c>
      <c r="E117" s="14" t="s">
        <v>151</v>
      </c>
      <c r="F117" s="11"/>
      <c r="G117" s="40">
        <f t="shared" si="4"/>
        <v>6.0012486405913334E-2</v>
      </c>
      <c r="H117" s="86">
        <v>3500000</v>
      </c>
      <c r="I117" s="71"/>
      <c r="J117" s="132"/>
      <c r="K117" s="4"/>
      <c r="L117" s="4"/>
      <c r="M117" s="4"/>
    </row>
    <row r="118" spans="1:13" ht="14.95" customHeight="1" x14ac:dyDescent="0.3">
      <c r="A118" s="8" t="s">
        <v>7</v>
      </c>
      <c r="B118" s="8" t="s">
        <v>8</v>
      </c>
      <c r="C118" s="66">
        <f>C116</f>
        <v>3</v>
      </c>
      <c r="D118" s="9" t="s">
        <v>167</v>
      </c>
      <c r="E118" s="14" t="s">
        <v>153</v>
      </c>
      <c r="F118" s="11"/>
      <c r="G118" s="40">
        <f t="shared" si="4"/>
        <v>0.20902177550932741</v>
      </c>
      <c r="H118" s="86">
        <v>12190400</v>
      </c>
      <c r="I118" s="71"/>
      <c r="J118" s="4"/>
      <c r="K118" s="4"/>
      <c r="L118" s="4"/>
      <c r="M118" s="4"/>
    </row>
    <row r="119" spans="1:13" ht="39.75" customHeight="1" x14ac:dyDescent="0.3">
      <c r="A119" s="5" t="s">
        <v>7</v>
      </c>
      <c r="B119" s="5" t="s">
        <v>8</v>
      </c>
      <c r="C119" s="67">
        <f>C109+1</f>
        <v>4</v>
      </c>
      <c r="D119" s="19"/>
      <c r="E119" s="74" t="s">
        <v>203</v>
      </c>
      <c r="F119" s="20"/>
      <c r="G119" s="36">
        <f t="shared" si="4"/>
        <v>2.3971473416982501</v>
      </c>
      <c r="H119" s="83">
        <v>139804500.66999999</v>
      </c>
      <c r="I119" s="71"/>
      <c r="J119" s="128"/>
      <c r="K119" s="4"/>
      <c r="L119" s="4"/>
      <c r="M119" s="4"/>
    </row>
    <row r="120" spans="1:13" ht="15.8" customHeight="1" x14ac:dyDescent="0.3">
      <c r="A120" s="5" t="s">
        <v>7</v>
      </c>
      <c r="B120" s="5" t="s">
        <v>8</v>
      </c>
      <c r="C120" s="64">
        <f>C119</f>
        <v>4</v>
      </c>
      <c r="D120" s="22" t="s">
        <v>187</v>
      </c>
      <c r="E120" s="18" t="s">
        <v>48</v>
      </c>
      <c r="F120" s="37"/>
      <c r="G120" s="44">
        <f t="shared" si="4"/>
        <v>0.18518138662396114</v>
      </c>
      <c r="H120" s="84">
        <v>10800000</v>
      </c>
      <c r="I120" s="15"/>
      <c r="J120" s="141"/>
      <c r="K120" s="15"/>
      <c r="L120" s="15"/>
      <c r="M120" s="15"/>
    </row>
    <row r="121" spans="1:13" ht="15.8" customHeight="1" x14ac:dyDescent="0.3">
      <c r="A121" s="8" t="s">
        <v>7</v>
      </c>
      <c r="B121" s="8" t="s">
        <v>8</v>
      </c>
      <c r="C121" s="53">
        <f>C120</f>
        <v>4</v>
      </c>
      <c r="D121" s="6" t="s">
        <v>197</v>
      </c>
      <c r="E121" s="24" t="s">
        <v>198</v>
      </c>
      <c r="F121" s="63"/>
      <c r="G121" s="38">
        <f t="shared" si="4"/>
        <v>0.18518138662396114</v>
      </c>
      <c r="H121" s="85">
        <v>10800000</v>
      </c>
      <c r="I121" s="15"/>
      <c r="J121" s="142"/>
      <c r="K121" s="15"/>
      <c r="L121" s="15"/>
      <c r="M121" s="15"/>
    </row>
    <row r="122" spans="1:13" ht="15.8" customHeight="1" x14ac:dyDescent="0.3">
      <c r="A122" s="5" t="s">
        <v>7</v>
      </c>
      <c r="B122" s="5" t="s">
        <v>8</v>
      </c>
      <c r="C122" s="51">
        <f>C121</f>
        <v>4</v>
      </c>
      <c r="D122" s="9" t="s">
        <v>199</v>
      </c>
      <c r="E122" s="14" t="s">
        <v>200</v>
      </c>
      <c r="F122" s="63"/>
      <c r="G122" s="40">
        <f t="shared" si="4"/>
        <v>0.18518138662396114</v>
      </c>
      <c r="H122" s="86">
        <v>10800000</v>
      </c>
      <c r="I122" s="15"/>
      <c r="J122" s="15"/>
      <c r="K122" s="15"/>
      <c r="L122" s="15"/>
      <c r="M122" s="15"/>
    </row>
    <row r="123" spans="1:13" ht="15.8" customHeight="1" x14ac:dyDescent="0.3">
      <c r="A123" s="8" t="s">
        <v>7</v>
      </c>
      <c r="B123" s="8" t="s">
        <v>8</v>
      </c>
      <c r="C123" s="64">
        <f>C119</f>
        <v>4</v>
      </c>
      <c r="D123" s="22">
        <v>2</v>
      </c>
      <c r="E123" s="18" t="s">
        <v>96</v>
      </c>
      <c r="F123" s="23"/>
      <c r="G123" s="37">
        <f t="shared" si="4"/>
        <v>2.2119659550742892</v>
      </c>
      <c r="H123" s="84">
        <v>129004500.66999999</v>
      </c>
      <c r="I123" s="71"/>
      <c r="J123" s="128"/>
      <c r="K123" s="4"/>
      <c r="L123" s="4"/>
      <c r="M123" s="4"/>
    </row>
    <row r="124" spans="1:13" ht="15.8" customHeight="1" x14ac:dyDescent="0.3">
      <c r="A124" s="5" t="s">
        <v>7</v>
      </c>
      <c r="B124" s="5" t="s">
        <v>8</v>
      </c>
      <c r="C124" s="65">
        <f>C123</f>
        <v>4</v>
      </c>
      <c r="D124" s="6" t="s">
        <v>97</v>
      </c>
      <c r="E124" s="24" t="s">
        <v>98</v>
      </c>
      <c r="F124" s="7"/>
      <c r="G124" s="38">
        <f t="shared" si="4"/>
        <v>0.90812094044738467</v>
      </c>
      <c r="H124" s="85">
        <v>52962699.630000003</v>
      </c>
      <c r="I124" s="71"/>
      <c r="J124" s="4"/>
      <c r="K124" s="4"/>
      <c r="L124" s="4"/>
      <c r="M124" s="4"/>
    </row>
    <row r="125" spans="1:13" ht="14.95" customHeight="1" x14ac:dyDescent="0.3">
      <c r="A125" s="8" t="s">
        <v>7</v>
      </c>
      <c r="B125" s="8" t="s">
        <v>8</v>
      </c>
      <c r="C125" s="66">
        <f>C124</f>
        <v>4</v>
      </c>
      <c r="D125" s="9" t="s">
        <v>99</v>
      </c>
      <c r="E125" s="14" t="s">
        <v>100</v>
      </c>
      <c r="F125" s="11"/>
      <c r="G125" s="40">
        <f t="shared" si="4"/>
        <v>0.90812094044738467</v>
      </c>
      <c r="H125" s="86">
        <v>52962699.630000003</v>
      </c>
      <c r="I125" s="71"/>
      <c r="J125" s="137"/>
      <c r="K125" s="137"/>
      <c r="L125" s="4"/>
      <c r="M125" s="4"/>
    </row>
    <row r="126" spans="1:13" ht="26.35" customHeight="1" x14ac:dyDescent="0.3">
      <c r="A126" s="5" t="s">
        <v>7</v>
      </c>
      <c r="B126" s="5" t="s">
        <v>8</v>
      </c>
      <c r="C126" s="65">
        <f>C125</f>
        <v>4</v>
      </c>
      <c r="D126" s="6" t="s">
        <v>105</v>
      </c>
      <c r="E126" s="24" t="s">
        <v>106</v>
      </c>
      <c r="F126" s="11"/>
      <c r="G126" s="38">
        <f t="shared" si="4"/>
        <v>1.3038450146269045</v>
      </c>
      <c r="H126" s="85">
        <v>76041801.039999992</v>
      </c>
      <c r="I126" s="71"/>
      <c r="J126" s="137"/>
      <c r="K126" s="137"/>
      <c r="L126" s="4"/>
      <c r="M126" s="4"/>
    </row>
    <row r="127" spans="1:13" ht="14.95" customHeight="1" x14ac:dyDescent="0.3">
      <c r="A127" s="8" t="s">
        <v>7</v>
      </c>
      <c r="B127" s="8" t="s">
        <v>8</v>
      </c>
      <c r="C127" s="66">
        <f>C126</f>
        <v>4</v>
      </c>
      <c r="D127" s="9" t="s">
        <v>167</v>
      </c>
      <c r="E127" s="14" t="s">
        <v>153</v>
      </c>
      <c r="F127" s="11"/>
      <c r="G127" s="40">
        <f t="shared" si="4"/>
        <v>1.3038450146269045</v>
      </c>
      <c r="H127" s="86">
        <v>76041801.039999992</v>
      </c>
      <c r="I127" s="71"/>
      <c r="J127" s="137"/>
      <c r="K127" s="137"/>
      <c r="L127" s="4"/>
      <c r="M127" s="4"/>
    </row>
    <row r="128" spans="1:13" ht="26.35" customHeight="1" x14ac:dyDescent="0.3">
      <c r="A128" s="5" t="s">
        <v>7</v>
      </c>
      <c r="B128" s="5" t="s">
        <v>8</v>
      </c>
      <c r="C128" s="67">
        <f>C119+1</f>
        <v>5</v>
      </c>
      <c r="D128" s="19"/>
      <c r="E128" s="74" t="s">
        <v>204</v>
      </c>
      <c r="F128" s="20"/>
      <c r="G128" s="36">
        <f t="shared" si="4"/>
        <v>1.6084100069033329</v>
      </c>
      <c r="H128" s="83">
        <v>93804395.739999995</v>
      </c>
      <c r="I128" s="71"/>
      <c r="J128" s="71"/>
      <c r="K128" s="4"/>
      <c r="L128" s="4"/>
      <c r="M128" s="4"/>
    </row>
    <row r="129" spans="1:13" ht="15.8" customHeight="1" x14ac:dyDescent="0.3">
      <c r="A129" s="8" t="s">
        <v>7</v>
      </c>
      <c r="B129" s="8" t="s">
        <v>8</v>
      </c>
      <c r="C129" s="64">
        <f>C128</f>
        <v>5</v>
      </c>
      <c r="D129" s="22" t="s">
        <v>168</v>
      </c>
      <c r="E129" s="18" t="s">
        <v>132</v>
      </c>
      <c r="F129" s="23"/>
      <c r="G129" s="37">
        <f t="shared" si="4"/>
        <v>1.6084100069033329</v>
      </c>
      <c r="H129" s="84">
        <v>93804395.739999995</v>
      </c>
      <c r="I129" s="71"/>
      <c r="J129" s="4"/>
      <c r="K129" s="4"/>
      <c r="L129" s="4"/>
      <c r="M129" s="4"/>
    </row>
    <row r="130" spans="1:13" ht="15.8" customHeight="1" x14ac:dyDescent="0.3">
      <c r="A130" s="5" t="s">
        <v>7</v>
      </c>
      <c r="B130" s="5" t="s">
        <v>8</v>
      </c>
      <c r="C130" s="65">
        <f>C129</f>
        <v>5</v>
      </c>
      <c r="D130" s="6" t="s">
        <v>169</v>
      </c>
      <c r="E130" s="24" t="s">
        <v>170</v>
      </c>
      <c r="F130" s="7"/>
      <c r="G130" s="38">
        <f t="shared" si="4"/>
        <v>1.6084100069033329</v>
      </c>
      <c r="H130" s="85">
        <v>93804395.739999995</v>
      </c>
      <c r="I130" s="71"/>
      <c r="J130" s="4"/>
      <c r="K130" s="4"/>
      <c r="L130" s="4"/>
      <c r="M130" s="4"/>
    </row>
    <row r="131" spans="1:13" ht="14.95" customHeight="1" x14ac:dyDescent="0.3">
      <c r="A131" s="8" t="s">
        <v>7</v>
      </c>
      <c r="B131" s="8" t="s">
        <v>8</v>
      </c>
      <c r="C131" s="66">
        <f>C130</f>
        <v>5</v>
      </c>
      <c r="D131" s="9" t="s">
        <v>171</v>
      </c>
      <c r="E131" s="14" t="s">
        <v>172</v>
      </c>
      <c r="F131" s="11"/>
      <c r="G131" s="40">
        <f t="shared" si="4"/>
        <v>1.6084100069033329</v>
      </c>
      <c r="H131" s="86">
        <v>93804395.739999995</v>
      </c>
      <c r="I131" s="71"/>
      <c r="J131" s="4"/>
      <c r="K131" s="4"/>
      <c r="L131" s="4"/>
      <c r="M131" s="4"/>
    </row>
    <row r="132" spans="1:13" ht="26.35" customHeight="1" x14ac:dyDescent="0.3">
      <c r="A132" s="5" t="s">
        <v>7</v>
      </c>
      <c r="B132" s="5" t="s">
        <v>8</v>
      </c>
      <c r="C132" s="50">
        <f>C128+1</f>
        <v>6</v>
      </c>
      <c r="D132" s="19"/>
      <c r="E132" s="74" t="s">
        <v>205</v>
      </c>
      <c r="F132" s="20"/>
      <c r="G132" s="36">
        <f t="shared" si="4"/>
        <v>1.4584028781859504</v>
      </c>
      <c r="H132" s="83">
        <v>85055800.540000007</v>
      </c>
      <c r="I132" s="71"/>
      <c r="J132" s="4"/>
      <c r="K132" s="4"/>
      <c r="L132" s="4"/>
      <c r="M132" s="4"/>
    </row>
    <row r="133" spans="1:13" ht="15.8" customHeight="1" x14ac:dyDescent="0.3">
      <c r="A133" s="8" t="s">
        <v>7</v>
      </c>
      <c r="B133" s="8" t="s">
        <v>8</v>
      </c>
      <c r="C133" s="52">
        <f>C132</f>
        <v>6</v>
      </c>
      <c r="D133" s="22" t="s">
        <v>168</v>
      </c>
      <c r="E133" s="18" t="s">
        <v>132</v>
      </c>
      <c r="F133" s="23"/>
      <c r="G133" s="37">
        <f t="shared" si="4"/>
        <v>1.4584028781859504</v>
      </c>
      <c r="H133" s="84">
        <v>85055800.540000007</v>
      </c>
      <c r="I133" s="71"/>
      <c r="J133" s="4"/>
      <c r="K133" s="4"/>
      <c r="L133" s="4"/>
      <c r="M133" s="4"/>
    </row>
    <row r="134" spans="1:13" ht="15.8" customHeight="1" x14ac:dyDescent="0.3">
      <c r="A134" s="5" t="s">
        <v>7</v>
      </c>
      <c r="B134" s="5" t="s">
        <v>8</v>
      </c>
      <c r="C134" s="53">
        <f>C133</f>
        <v>6</v>
      </c>
      <c r="D134" s="6" t="s">
        <v>169</v>
      </c>
      <c r="E134" s="24" t="s">
        <v>170</v>
      </c>
      <c r="F134" s="7"/>
      <c r="G134" s="38">
        <f t="shared" si="4"/>
        <v>1.4584028781859504</v>
      </c>
      <c r="H134" s="85">
        <v>85055800.540000007</v>
      </c>
      <c r="I134" s="71"/>
      <c r="J134" s="4"/>
      <c r="K134" s="4"/>
      <c r="L134" s="4"/>
      <c r="M134" s="4"/>
    </row>
    <row r="135" spans="1:13" ht="14.95" customHeight="1" x14ac:dyDescent="0.3">
      <c r="A135" s="8" t="s">
        <v>7</v>
      </c>
      <c r="B135" s="8" t="s">
        <v>8</v>
      </c>
      <c r="C135" s="51">
        <f>C134</f>
        <v>6</v>
      </c>
      <c r="D135" s="9" t="s">
        <v>171</v>
      </c>
      <c r="E135" s="14" t="s">
        <v>172</v>
      </c>
      <c r="F135" s="11"/>
      <c r="G135" s="40">
        <f t="shared" si="4"/>
        <v>1.4584028781859504</v>
      </c>
      <c r="H135" s="86">
        <v>85055800.540000007</v>
      </c>
      <c r="I135" s="71"/>
      <c r="J135" s="4"/>
      <c r="K135" s="4"/>
      <c r="L135" s="4"/>
      <c r="M135" s="4"/>
    </row>
    <row r="136" spans="1:13" x14ac:dyDescent="0.3">
      <c r="A136" s="5" t="s">
        <v>7</v>
      </c>
      <c r="B136" s="5" t="s">
        <v>8</v>
      </c>
      <c r="C136" s="50">
        <f>C132+1</f>
        <v>7</v>
      </c>
      <c r="D136" s="19"/>
      <c r="E136" s="74" t="s">
        <v>206</v>
      </c>
      <c r="F136" s="20"/>
      <c r="G136" s="36">
        <f t="shared" si="4"/>
        <v>1.3077739799867687</v>
      </c>
      <c r="H136" s="83">
        <v>76270943</v>
      </c>
      <c r="I136" s="15"/>
      <c r="J136" s="15"/>
      <c r="K136" s="15"/>
      <c r="L136" s="15"/>
      <c r="M136" s="15"/>
    </row>
    <row r="137" spans="1:13" ht="15.8" customHeight="1" x14ac:dyDescent="0.3">
      <c r="A137" s="8" t="s">
        <v>7</v>
      </c>
      <c r="B137" s="8" t="s">
        <v>8</v>
      </c>
      <c r="C137" s="52">
        <f>C136</f>
        <v>7</v>
      </c>
      <c r="D137" s="22" t="s">
        <v>168</v>
      </c>
      <c r="E137" s="18" t="s">
        <v>132</v>
      </c>
      <c r="F137" s="23"/>
      <c r="G137" s="37">
        <f t="shared" si="4"/>
        <v>1.3077739799867687</v>
      </c>
      <c r="H137" s="84">
        <v>76270943</v>
      </c>
      <c r="I137" s="15"/>
      <c r="J137" s="15"/>
      <c r="K137" s="15"/>
      <c r="L137" s="15"/>
      <c r="M137" s="15"/>
    </row>
    <row r="138" spans="1:13" ht="30.05" customHeight="1" x14ac:dyDescent="0.3">
      <c r="A138" s="5" t="s">
        <v>7</v>
      </c>
      <c r="B138" s="5" t="s">
        <v>8</v>
      </c>
      <c r="C138" s="53">
        <f>C137</f>
        <v>7</v>
      </c>
      <c r="D138" s="6" t="s">
        <v>169</v>
      </c>
      <c r="E138" s="24" t="s">
        <v>170</v>
      </c>
      <c r="F138" s="7"/>
      <c r="G138" s="38">
        <f t="shared" ref="G138:G169" si="5">+H138/$H$7*100</f>
        <v>1.3077739799867687</v>
      </c>
      <c r="H138" s="85">
        <v>76270943</v>
      </c>
      <c r="I138" s="15"/>
      <c r="J138" s="15"/>
      <c r="K138" s="15"/>
      <c r="L138" s="15"/>
      <c r="M138" s="15"/>
    </row>
    <row r="139" spans="1:13" ht="14.95" customHeight="1" x14ac:dyDescent="0.3">
      <c r="A139" s="8" t="s">
        <v>7</v>
      </c>
      <c r="B139" s="8" t="s">
        <v>8</v>
      </c>
      <c r="C139" s="51">
        <f>C138</f>
        <v>7</v>
      </c>
      <c r="D139" s="9" t="s">
        <v>171</v>
      </c>
      <c r="E139" s="14" t="s">
        <v>172</v>
      </c>
      <c r="F139" s="11"/>
      <c r="G139" s="40">
        <f t="shared" si="5"/>
        <v>1.3077739799867687</v>
      </c>
      <c r="H139" s="86">
        <v>76270943</v>
      </c>
      <c r="I139" s="15"/>
      <c r="J139" s="15"/>
      <c r="K139" s="15"/>
      <c r="L139" s="15"/>
      <c r="M139" s="15"/>
    </row>
    <row r="140" spans="1:13" ht="26.35" customHeight="1" x14ac:dyDescent="0.3">
      <c r="A140" s="5" t="s">
        <v>7</v>
      </c>
      <c r="B140" s="5" t="s">
        <v>8</v>
      </c>
      <c r="C140" s="50">
        <f>C136+1</f>
        <v>8</v>
      </c>
      <c r="D140" s="19"/>
      <c r="E140" s="74" t="s">
        <v>207</v>
      </c>
      <c r="F140" s="20"/>
      <c r="G140" s="36">
        <f t="shared" si="5"/>
        <v>0.91909036872750771</v>
      </c>
      <c r="H140" s="83">
        <v>53602449.810000002</v>
      </c>
      <c r="I140" s="15"/>
      <c r="J140" s="15"/>
      <c r="K140" s="15"/>
      <c r="L140" s="15"/>
      <c r="M140" s="15"/>
    </row>
    <row r="141" spans="1:13" ht="15.8" customHeight="1" x14ac:dyDescent="0.3">
      <c r="A141" s="8" t="s">
        <v>7</v>
      </c>
      <c r="B141" s="8" t="s">
        <v>8</v>
      </c>
      <c r="C141" s="52">
        <f>C140</f>
        <v>8</v>
      </c>
      <c r="D141" s="22" t="s">
        <v>168</v>
      </c>
      <c r="E141" s="18" t="s">
        <v>132</v>
      </c>
      <c r="F141" s="23"/>
      <c r="G141" s="37">
        <f t="shared" si="5"/>
        <v>0.91909036872750771</v>
      </c>
      <c r="H141" s="84">
        <v>53602449.810000002</v>
      </c>
      <c r="I141" s="15"/>
      <c r="J141" s="15"/>
      <c r="K141" s="15"/>
      <c r="L141" s="15"/>
      <c r="M141" s="15"/>
    </row>
    <row r="142" spans="1:13" ht="15.8" customHeight="1" x14ac:dyDescent="0.3">
      <c r="A142" s="5" t="s">
        <v>7</v>
      </c>
      <c r="B142" s="5" t="s">
        <v>8</v>
      </c>
      <c r="C142" s="53">
        <f>C141</f>
        <v>8</v>
      </c>
      <c r="D142" s="6" t="s">
        <v>169</v>
      </c>
      <c r="E142" s="24" t="s">
        <v>170</v>
      </c>
      <c r="F142" s="7"/>
      <c r="G142" s="38">
        <f t="shared" si="5"/>
        <v>0.91909036872750771</v>
      </c>
      <c r="H142" s="85">
        <v>53602449.810000002</v>
      </c>
      <c r="I142" s="15"/>
      <c r="J142" s="15"/>
      <c r="K142" s="15"/>
      <c r="L142" s="15"/>
      <c r="M142" s="15"/>
    </row>
    <row r="143" spans="1:13" ht="14.95" customHeight="1" x14ac:dyDescent="0.3">
      <c r="A143" s="8" t="s">
        <v>7</v>
      </c>
      <c r="B143" s="8" t="s">
        <v>8</v>
      </c>
      <c r="C143" s="51">
        <f>C142</f>
        <v>8</v>
      </c>
      <c r="D143" s="9" t="s">
        <v>171</v>
      </c>
      <c r="E143" s="14" t="s">
        <v>172</v>
      </c>
      <c r="F143" s="11"/>
      <c r="G143" s="40">
        <f t="shared" si="5"/>
        <v>0.91909036872750771</v>
      </c>
      <c r="H143" s="86">
        <v>53602449.810000002</v>
      </c>
      <c r="I143" s="15"/>
      <c r="J143" s="15"/>
      <c r="K143" s="15"/>
      <c r="L143" s="15"/>
      <c r="M143" s="15"/>
    </row>
    <row r="144" spans="1:13" ht="26.35" customHeight="1" x14ac:dyDescent="0.3">
      <c r="A144" s="5" t="s">
        <v>7</v>
      </c>
      <c r="B144" s="5" t="s">
        <v>8</v>
      </c>
      <c r="C144" s="50">
        <f>C140+1</f>
        <v>9</v>
      </c>
      <c r="D144" s="19"/>
      <c r="E144" s="74" t="s">
        <v>208</v>
      </c>
      <c r="F144" s="20"/>
      <c r="G144" s="36">
        <f t="shared" si="5"/>
        <v>1.9824834850705237</v>
      </c>
      <c r="H144" s="83">
        <v>115620808.48999999</v>
      </c>
      <c r="I144" s="15"/>
      <c r="J144" s="15"/>
      <c r="K144" s="15"/>
      <c r="L144" s="15"/>
      <c r="M144" s="15"/>
    </row>
    <row r="145" spans="1:13" ht="15.8" customHeight="1" x14ac:dyDescent="0.3">
      <c r="A145" s="8" t="s">
        <v>7</v>
      </c>
      <c r="B145" s="8" t="s">
        <v>8</v>
      </c>
      <c r="C145" s="52">
        <f>C144</f>
        <v>9</v>
      </c>
      <c r="D145" s="22" t="s">
        <v>168</v>
      </c>
      <c r="E145" s="18" t="s">
        <v>132</v>
      </c>
      <c r="F145" s="23"/>
      <c r="G145" s="37">
        <f t="shared" si="5"/>
        <v>1.9824834850705237</v>
      </c>
      <c r="H145" s="84">
        <v>115620808.48999999</v>
      </c>
      <c r="I145" s="15"/>
      <c r="J145" s="15"/>
      <c r="K145" s="15"/>
      <c r="L145" s="15"/>
      <c r="M145" s="15"/>
    </row>
    <row r="146" spans="1:13" ht="15.8" customHeight="1" x14ac:dyDescent="0.3">
      <c r="A146" s="5" t="s">
        <v>7</v>
      </c>
      <c r="B146" s="5" t="s">
        <v>8</v>
      </c>
      <c r="C146" s="53">
        <f>C145</f>
        <v>9</v>
      </c>
      <c r="D146" s="6" t="s">
        <v>169</v>
      </c>
      <c r="E146" s="24" t="s">
        <v>170</v>
      </c>
      <c r="F146" s="7"/>
      <c r="G146" s="38">
        <f t="shared" si="5"/>
        <v>1.9824834850705237</v>
      </c>
      <c r="H146" s="85">
        <v>115620808.48999999</v>
      </c>
      <c r="I146" s="15"/>
      <c r="J146" s="15"/>
      <c r="K146" s="15"/>
      <c r="L146" s="15"/>
      <c r="M146" s="15"/>
    </row>
    <row r="147" spans="1:13" ht="14.95" customHeight="1" x14ac:dyDescent="0.3">
      <c r="A147" s="8" t="s">
        <v>7</v>
      </c>
      <c r="B147" s="8" t="s">
        <v>8</v>
      </c>
      <c r="C147" s="51">
        <f>C146</f>
        <v>9</v>
      </c>
      <c r="D147" s="9" t="s">
        <v>171</v>
      </c>
      <c r="E147" s="14" t="s">
        <v>172</v>
      </c>
      <c r="F147" s="11"/>
      <c r="G147" s="40">
        <f t="shared" si="5"/>
        <v>1.9824834850705237</v>
      </c>
      <c r="H147" s="86">
        <v>115620808.48999999</v>
      </c>
      <c r="I147" s="15"/>
      <c r="J147" s="15"/>
      <c r="K147" s="15"/>
      <c r="L147" s="15"/>
      <c r="M147" s="15"/>
    </row>
    <row r="148" spans="1:13" ht="26.35" customHeight="1" x14ac:dyDescent="0.3">
      <c r="A148" s="5" t="s">
        <v>7</v>
      </c>
      <c r="B148" s="5" t="s">
        <v>8</v>
      </c>
      <c r="C148" s="50">
        <f>C144+1</f>
        <v>10</v>
      </c>
      <c r="D148" s="19"/>
      <c r="E148" s="74" t="s">
        <v>209</v>
      </c>
      <c r="F148" s="20"/>
      <c r="G148" s="36">
        <f t="shared" si="5"/>
        <v>1.2160508431244472</v>
      </c>
      <c r="H148" s="83">
        <v>70921539.930000007</v>
      </c>
      <c r="I148" s="15"/>
      <c r="J148" s="15"/>
      <c r="K148" s="15"/>
      <c r="L148" s="15"/>
      <c r="M148" s="15"/>
    </row>
    <row r="149" spans="1:13" ht="15.8" customHeight="1" x14ac:dyDescent="0.3">
      <c r="A149" s="8" t="s">
        <v>7</v>
      </c>
      <c r="B149" s="8" t="s">
        <v>8</v>
      </c>
      <c r="C149" s="52">
        <f>C148</f>
        <v>10</v>
      </c>
      <c r="D149" s="22" t="s">
        <v>168</v>
      </c>
      <c r="E149" s="18" t="s">
        <v>132</v>
      </c>
      <c r="F149" s="23"/>
      <c r="G149" s="37">
        <f t="shared" si="5"/>
        <v>1.2160508431244472</v>
      </c>
      <c r="H149" s="84">
        <v>70921539.930000007</v>
      </c>
      <c r="I149" s="15"/>
      <c r="J149" s="15"/>
      <c r="K149" s="15"/>
      <c r="L149" s="15"/>
      <c r="M149" s="15"/>
    </row>
    <row r="150" spans="1:13" ht="15.8" customHeight="1" x14ac:dyDescent="0.3">
      <c r="A150" s="5" t="s">
        <v>7</v>
      </c>
      <c r="B150" s="5" t="s">
        <v>8</v>
      </c>
      <c r="C150" s="53">
        <f>C149</f>
        <v>10</v>
      </c>
      <c r="D150" s="6" t="s">
        <v>169</v>
      </c>
      <c r="E150" s="24" t="s">
        <v>170</v>
      </c>
      <c r="F150" s="7"/>
      <c r="G150" s="38">
        <f t="shared" si="5"/>
        <v>1.2160508431244472</v>
      </c>
      <c r="H150" s="85">
        <v>70921539.930000007</v>
      </c>
      <c r="I150" s="15"/>
      <c r="J150" s="15"/>
      <c r="K150" s="15"/>
      <c r="L150" s="15"/>
      <c r="M150" s="15"/>
    </row>
    <row r="151" spans="1:13" ht="14.95" customHeight="1" x14ac:dyDescent="0.3">
      <c r="A151" s="8" t="s">
        <v>7</v>
      </c>
      <c r="B151" s="8" t="s">
        <v>8</v>
      </c>
      <c r="C151" s="51">
        <f>C150</f>
        <v>10</v>
      </c>
      <c r="D151" s="9" t="s">
        <v>171</v>
      </c>
      <c r="E151" s="14" t="s">
        <v>172</v>
      </c>
      <c r="F151" s="11"/>
      <c r="G151" s="40">
        <f t="shared" si="5"/>
        <v>1.2160508431244472</v>
      </c>
      <c r="H151" s="86">
        <v>70921539.930000007</v>
      </c>
      <c r="I151" s="15"/>
      <c r="J151" s="15"/>
      <c r="K151" s="15"/>
      <c r="L151" s="15"/>
      <c r="M151" s="15"/>
    </row>
    <row r="152" spans="1:13" ht="26.35" customHeight="1" x14ac:dyDescent="0.3">
      <c r="A152" s="5" t="s">
        <v>7</v>
      </c>
      <c r="B152" s="5" t="s">
        <v>8</v>
      </c>
      <c r="C152" s="50">
        <f>C148+1</f>
        <v>11</v>
      </c>
      <c r="D152" s="19"/>
      <c r="E152" s="74" t="s">
        <v>210</v>
      </c>
      <c r="F152" s="20"/>
      <c r="G152" s="36">
        <f t="shared" si="5"/>
        <v>2.6972000180980271</v>
      </c>
      <c r="H152" s="83">
        <v>157303931.71000001</v>
      </c>
      <c r="I152" s="15"/>
      <c r="J152" s="15"/>
      <c r="K152" s="15"/>
      <c r="L152" s="15"/>
      <c r="M152" s="15"/>
    </row>
    <row r="153" spans="1:13" ht="15.8" customHeight="1" x14ac:dyDescent="0.3">
      <c r="A153" s="8" t="s">
        <v>7</v>
      </c>
      <c r="B153" s="8" t="s">
        <v>8</v>
      </c>
      <c r="C153" s="52">
        <f>C152</f>
        <v>11</v>
      </c>
      <c r="D153" s="22" t="s">
        <v>168</v>
      </c>
      <c r="E153" s="18" t="s">
        <v>132</v>
      </c>
      <c r="F153" s="23"/>
      <c r="G153" s="37">
        <f t="shared" si="5"/>
        <v>2.6972000180980271</v>
      </c>
      <c r="H153" s="84">
        <v>157303931.71000001</v>
      </c>
      <c r="I153" s="15"/>
      <c r="J153" s="15"/>
      <c r="K153" s="15"/>
      <c r="L153" s="15"/>
      <c r="M153" s="15"/>
    </row>
    <row r="154" spans="1:13" ht="15.8" customHeight="1" x14ac:dyDescent="0.3">
      <c r="A154" s="5" t="s">
        <v>7</v>
      </c>
      <c r="B154" s="5" t="s">
        <v>8</v>
      </c>
      <c r="C154" s="53">
        <f>C153</f>
        <v>11</v>
      </c>
      <c r="D154" s="6" t="s">
        <v>169</v>
      </c>
      <c r="E154" s="24" t="s">
        <v>170</v>
      </c>
      <c r="F154" s="7"/>
      <c r="G154" s="38">
        <f t="shared" si="5"/>
        <v>2.6972000180980271</v>
      </c>
      <c r="H154" s="85">
        <v>157303931.71000001</v>
      </c>
      <c r="I154" s="15"/>
      <c r="J154" s="15"/>
      <c r="K154" s="15"/>
      <c r="L154" s="15"/>
      <c r="M154" s="15"/>
    </row>
    <row r="155" spans="1:13" ht="14.95" customHeight="1" x14ac:dyDescent="0.3">
      <c r="A155" s="8" t="s">
        <v>7</v>
      </c>
      <c r="B155" s="8" t="s">
        <v>8</v>
      </c>
      <c r="C155" s="51">
        <f>C154</f>
        <v>11</v>
      </c>
      <c r="D155" s="9" t="s">
        <v>171</v>
      </c>
      <c r="E155" s="14" t="s">
        <v>172</v>
      </c>
      <c r="F155" s="11"/>
      <c r="G155" s="40">
        <f t="shared" si="5"/>
        <v>2.6972000180980271</v>
      </c>
      <c r="H155" s="86">
        <v>157303931.71000001</v>
      </c>
      <c r="I155" s="15"/>
      <c r="J155" s="15"/>
      <c r="K155" s="15"/>
      <c r="L155" s="15"/>
      <c r="M155" s="15"/>
    </row>
    <row r="156" spans="1:13" ht="26.35" customHeight="1" x14ac:dyDescent="0.3">
      <c r="A156" s="5" t="s">
        <v>7</v>
      </c>
      <c r="B156" s="5" t="s">
        <v>8</v>
      </c>
      <c r="C156" s="50">
        <f>C152+1</f>
        <v>12</v>
      </c>
      <c r="D156" s="19"/>
      <c r="E156" s="74" t="s">
        <v>211</v>
      </c>
      <c r="F156" s="20"/>
      <c r="G156" s="36">
        <f t="shared" si="5"/>
        <v>3.0409736237973108</v>
      </c>
      <c r="H156" s="83">
        <v>177353219.65000001</v>
      </c>
      <c r="I156" s="15"/>
      <c r="J156" s="15"/>
      <c r="K156" s="15"/>
      <c r="L156" s="15"/>
      <c r="M156" s="15"/>
    </row>
    <row r="157" spans="1:13" ht="15.8" customHeight="1" x14ac:dyDescent="0.3">
      <c r="A157" s="8" t="s">
        <v>7</v>
      </c>
      <c r="B157" s="8" t="s">
        <v>8</v>
      </c>
      <c r="C157" s="52">
        <f>C156</f>
        <v>12</v>
      </c>
      <c r="D157" s="22" t="s">
        <v>168</v>
      </c>
      <c r="E157" s="18" t="s">
        <v>132</v>
      </c>
      <c r="F157" s="23"/>
      <c r="G157" s="37">
        <f t="shared" si="5"/>
        <v>3.0409736237973108</v>
      </c>
      <c r="H157" s="84">
        <v>177353219.65000001</v>
      </c>
      <c r="I157" s="15"/>
      <c r="J157" s="15"/>
      <c r="K157" s="15"/>
      <c r="L157" s="15"/>
      <c r="M157" s="15"/>
    </row>
    <row r="158" spans="1:13" ht="15.8" customHeight="1" x14ac:dyDescent="0.3">
      <c r="A158" s="5" t="s">
        <v>7</v>
      </c>
      <c r="B158" s="5" t="s">
        <v>8</v>
      </c>
      <c r="C158" s="53">
        <f>C157</f>
        <v>12</v>
      </c>
      <c r="D158" s="6" t="s">
        <v>169</v>
      </c>
      <c r="E158" s="24" t="s">
        <v>170</v>
      </c>
      <c r="F158" s="7"/>
      <c r="G158" s="38">
        <f t="shared" si="5"/>
        <v>3.0409736237973108</v>
      </c>
      <c r="H158" s="85">
        <v>177353219.65000001</v>
      </c>
      <c r="I158" s="15"/>
      <c r="J158" s="15"/>
      <c r="K158" s="15"/>
      <c r="L158" s="15"/>
      <c r="M158" s="15"/>
    </row>
    <row r="159" spans="1:13" ht="14.95" customHeight="1" x14ac:dyDescent="0.3">
      <c r="A159" s="8" t="s">
        <v>7</v>
      </c>
      <c r="B159" s="8" t="s">
        <v>8</v>
      </c>
      <c r="C159" s="51">
        <f>C158</f>
        <v>12</v>
      </c>
      <c r="D159" s="9" t="s">
        <v>171</v>
      </c>
      <c r="E159" s="14" t="s">
        <v>172</v>
      </c>
      <c r="F159" s="11"/>
      <c r="G159" s="40">
        <f t="shared" si="5"/>
        <v>3.0409736237973108</v>
      </c>
      <c r="H159" s="86">
        <v>177353219.65000001</v>
      </c>
      <c r="I159" s="15"/>
      <c r="J159" s="15"/>
      <c r="K159" s="15"/>
      <c r="L159" s="15"/>
      <c r="M159" s="15"/>
    </row>
    <row r="160" spans="1:13" ht="26.35" customHeight="1" x14ac:dyDescent="0.3">
      <c r="A160" s="5" t="s">
        <v>7</v>
      </c>
      <c r="B160" s="5" t="s">
        <v>8</v>
      </c>
      <c r="C160" s="50">
        <f>C156+1</f>
        <v>13</v>
      </c>
      <c r="D160" s="19"/>
      <c r="E160" s="74" t="s">
        <v>212</v>
      </c>
      <c r="F160" s="20"/>
      <c r="G160" s="36">
        <f t="shared" si="5"/>
        <v>0.47152667890360478</v>
      </c>
      <c r="H160" s="83">
        <v>27500000</v>
      </c>
      <c r="I160" s="15"/>
      <c r="J160" s="140"/>
      <c r="K160" s="143"/>
      <c r="L160" s="15"/>
      <c r="M160" s="15"/>
    </row>
    <row r="161" spans="1:13" ht="15.8" customHeight="1" x14ac:dyDescent="0.3">
      <c r="A161" s="8" t="s">
        <v>7</v>
      </c>
      <c r="B161" s="8" t="s">
        <v>8</v>
      </c>
      <c r="C161" s="52">
        <f>C160</f>
        <v>13</v>
      </c>
      <c r="D161" s="22" t="s">
        <v>168</v>
      </c>
      <c r="E161" s="18" t="s">
        <v>132</v>
      </c>
      <c r="F161" s="23"/>
      <c r="G161" s="37">
        <f t="shared" si="5"/>
        <v>0.47152667890360478</v>
      </c>
      <c r="H161" s="84">
        <v>27500000</v>
      </c>
      <c r="I161" s="15"/>
      <c r="J161" s="15"/>
      <c r="K161" s="15"/>
      <c r="L161" s="15"/>
      <c r="M161" s="15"/>
    </row>
    <row r="162" spans="1:13" ht="15.8" customHeight="1" x14ac:dyDescent="0.3">
      <c r="A162" s="5" t="s">
        <v>7</v>
      </c>
      <c r="B162" s="5" t="s">
        <v>8</v>
      </c>
      <c r="C162" s="53">
        <f>C161</f>
        <v>13</v>
      </c>
      <c r="D162" s="6" t="s">
        <v>169</v>
      </c>
      <c r="E162" s="24" t="s">
        <v>170</v>
      </c>
      <c r="F162" s="7"/>
      <c r="G162" s="38">
        <f t="shared" si="5"/>
        <v>0.47152667890360478</v>
      </c>
      <c r="H162" s="85">
        <v>27500000</v>
      </c>
      <c r="I162" s="15"/>
      <c r="J162" s="15"/>
      <c r="K162" s="15"/>
      <c r="L162" s="15"/>
      <c r="M162" s="15"/>
    </row>
    <row r="163" spans="1:13" ht="14.95" customHeight="1" x14ac:dyDescent="0.3">
      <c r="A163" s="8" t="s">
        <v>7</v>
      </c>
      <c r="B163" s="8" t="s">
        <v>8</v>
      </c>
      <c r="C163" s="51">
        <f>C162</f>
        <v>13</v>
      </c>
      <c r="D163" s="9" t="s">
        <v>171</v>
      </c>
      <c r="E163" s="14" t="s">
        <v>172</v>
      </c>
      <c r="F163" s="11"/>
      <c r="G163" s="40">
        <f t="shared" si="5"/>
        <v>0.47152667890360478</v>
      </c>
      <c r="H163" s="86">
        <v>27500000</v>
      </c>
      <c r="I163" s="15"/>
      <c r="J163" s="15"/>
      <c r="K163" s="15"/>
      <c r="L163" s="15"/>
      <c r="M163" s="15"/>
    </row>
    <row r="164" spans="1:13" ht="26.35" customHeight="1" x14ac:dyDescent="0.3">
      <c r="A164" s="5" t="s">
        <v>7</v>
      </c>
      <c r="B164" s="5" t="s">
        <v>8</v>
      </c>
      <c r="C164" s="50">
        <f>C160+1</f>
        <v>14</v>
      </c>
      <c r="D164" s="19"/>
      <c r="E164" s="74" t="s">
        <v>213</v>
      </c>
      <c r="F164" s="20"/>
      <c r="G164" s="36">
        <f t="shared" si="5"/>
        <v>0.47152667890360478</v>
      </c>
      <c r="H164" s="83">
        <v>27500000</v>
      </c>
      <c r="I164" s="15"/>
      <c r="J164" s="15"/>
      <c r="K164" s="15"/>
      <c r="L164" s="15"/>
      <c r="M164" s="15"/>
    </row>
    <row r="165" spans="1:13" ht="15.8" customHeight="1" x14ac:dyDescent="0.3">
      <c r="A165" s="8" t="s">
        <v>7</v>
      </c>
      <c r="B165" s="8" t="s">
        <v>8</v>
      </c>
      <c r="C165" s="52">
        <f>C164</f>
        <v>14</v>
      </c>
      <c r="D165" s="22" t="s">
        <v>168</v>
      </c>
      <c r="E165" s="18" t="s">
        <v>132</v>
      </c>
      <c r="F165" s="23"/>
      <c r="G165" s="37">
        <f t="shared" si="5"/>
        <v>0.47152667890360478</v>
      </c>
      <c r="H165" s="84">
        <v>27500000</v>
      </c>
      <c r="I165" s="15"/>
      <c r="J165" s="15"/>
      <c r="K165" s="15"/>
      <c r="L165" s="15"/>
      <c r="M165" s="15"/>
    </row>
    <row r="166" spans="1:13" ht="15.8" customHeight="1" x14ac:dyDescent="0.3">
      <c r="A166" s="5" t="s">
        <v>7</v>
      </c>
      <c r="B166" s="5" t="s">
        <v>8</v>
      </c>
      <c r="C166" s="53">
        <f>C165</f>
        <v>14</v>
      </c>
      <c r="D166" s="6" t="s">
        <v>169</v>
      </c>
      <c r="E166" s="24" t="s">
        <v>170</v>
      </c>
      <c r="F166" s="7"/>
      <c r="G166" s="38">
        <f t="shared" si="5"/>
        <v>0.47152667890360478</v>
      </c>
      <c r="H166" s="85">
        <v>27500000</v>
      </c>
      <c r="I166" s="15"/>
      <c r="J166" s="15"/>
      <c r="K166" s="15"/>
      <c r="L166" s="15"/>
      <c r="M166" s="15"/>
    </row>
    <row r="167" spans="1:13" ht="14.95" customHeight="1" x14ac:dyDescent="0.3">
      <c r="A167" s="8" t="s">
        <v>7</v>
      </c>
      <c r="B167" s="8" t="s">
        <v>8</v>
      </c>
      <c r="C167" s="51">
        <f>C166</f>
        <v>14</v>
      </c>
      <c r="D167" s="9" t="s">
        <v>171</v>
      </c>
      <c r="E167" s="14" t="s">
        <v>172</v>
      </c>
      <c r="F167" s="11"/>
      <c r="G167" s="40">
        <f t="shared" si="5"/>
        <v>0.47152667890360478</v>
      </c>
      <c r="H167" s="86">
        <v>27500000</v>
      </c>
      <c r="I167" s="15"/>
      <c r="J167" s="15"/>
      <c r="K167" s="15"/>
      <c r="L167" s="15"/>
      <c r="M167" s="15"/>
    </row>
    <row r="168" spans="1:13" ht="26.35" customHeight="1" x14ac:dyDescent="0.3">
      <c r="A168" s="5" t="s">
        <v>7</v>
      </c>
      <c r="B168" s="5" t="s">
        <v>8</v>
      </c>
      <c r="C168" s="50">
        <f>C164+1</f>
        <v>15</v>
      </c>
      <c r="D168" s="19"/>
      <c r="E168" s="74" t="s">
        <v>214</v>
      </c>
      <c r="F168" s="20"/>
      <c r="G168" s="36">
        <f t="shared" si="5"/>
        <v>0.47152667890360478</v>
      </c>
      <c r="H168" s="83">
        <v>27500000</v>
      </c>
      <c r="I168" s="15"/>
      <c r="J168" s="15"/>
      <c r="K168" s="15"/>
      <c r="L168" s="15"/>
      <c r="M168" s="15"/>
    </row>
    <row r="169" spans="1:13" ht="15.8" customHeight="1" x14ac:dyDescent="0.3">
      <c r="A169" s="8" t="s">
        <v>7</v>
      </c>
      <c r="B169" s="8" t="s">
        <v>8</v>
      </c>
      <c r="C169" s="52">
        <f>C168</f>
        <v>15</v>
      </c>
      <c r="D169" s="22" t="s">
        <v>168</v>
      </c>
      <c r="E169" s="18" t="s">
        <v>132</v>
      </c>
      <c r="F169" s="23"/>
      <c r="G169" s="37">
        <f t="shared" si="5"/>
        <v>0.47152667890360478</v>
      </c>
      <c r="H169" s="84">
        <v>27500000</v>
      </c>
      <c r="I169" s="15"/>
      <c r="J169" s="15"/>
      <c r="K169" s="15"/>
      <c r="L169" s="15"/>
      <c r="M169" s="15"/>
    </row>
    <row r="170" spans="1:13" ht="15.8" customHeight="1" x14ac:dyDescent="0.3">
      <c r="A170" s="5" t="s">
        <v>7</v>
      </c>
      <c r="B170" s="5" t="s">
        <v>8</v>
      </c>
      <c r="C170" s="53">
        <f>C169</f>
        <v>15</v>
      </c>
      <c r="D170" s="6" t="s">
        <v>169</v>
      </c>
      <c r="E170" s="24" t="s">
        <v>170</v>
      </c>
      <c r="F170" s="7"/>
      <c r="G170" s="38">
        <f t="shared" ref="G170:G201" si="6">+H170/$H$7*100</f>
        <v>0.47152667890360478</v>
      </c>
      <c r="H170" s="85">
        <v>27500000</v>
      </c>
      <c r="I170" s="15"/>
      <c r="J170" s="15"/>
      <c r="K170" s="15"/>
      <c r="L170" s="15"/>
      <c r="M170" s="15"/>
    </row>
    <row r="171" spans="1:13" ht="14.95" customHeight="1" x14ac:dyDescent="0.3">
      <c r="A171" s="8" t="s">
        <v>7</v>
      </c>
      <c r="B171" s="8" t="s">
        <v>8</v>
      </c>
      <c r="C171" s="51">
        <f>C170</f>
        <v>15</v>
      </c>
      <c r="D171" s="9" t="s">
        <v>171</v>
      </c>
      <c r="E171" s="14" t="s">
        <v>172</v>
      </c>
      <c r="F171" s="11"/>
      <c r="G171" s="40">
        <f t="shared" si="6"/>
        <v>0.47152667890360478</v>
      </c>
      <c r="H171" s="86">
        <v>27500000</v>
      </c>
      <c r="I171" s="15"/>
      <c r="J171" s="15"/>
      <c r="K171" s="15"/>
      <c r="L171" s="15"/>
      <c r="M171" s="15"/>
    </row>
    <row r="172" spans="1:13" ht="24.8" customHeight="1" x14ac:dyDescent="0.3">
      <c r="A172" s="5" t="s">
        <v>7</v>
      </c>
      <c r="B172" s="5" t="s">
        <v>8</v>
      </c>
      <c r="C172" s="50">
        <f>C168+1</f>
        <v>16</v>
      </c>
      <c r="D172" s="19"/>
      <c r="E172" s="74" t="s">
        <v>215</v>
      </c>
      <c r="F172" s="20"/>
      <c r="G172" s="36">
        <f t="shared" si="6"/>
        <v>0.47152667890360478</v>
      </c>
      <c r="H172" s="83">
        <v>27500000</v>
      </c>
      <c r="I172" s="15"/>
      <c r="J172" s="15"/>
      <c r="K172" s="15"/>
      <c r="L172" s="15"/>
      <c r="M172" s="15"/>
    </row>
    <row r="173" spans="1:13" ht="15.8" customHeight="1" x14ac:dyDescent="0.3">
      <c r="A173" s="8" t="s">
        <v>7</v>
      </c>
      <c r="B173" s="8" t="s">
        <v>8</v>
      </c>
      <c r="C173" s="52">
        <f>C172</f>
        <v>16</v>
      </c>
      <c r="D173" s="22" t="s">
        <v>168</v>
      </c>
      <c r="E173" s="18" t="s">
        <v>132</v>
      </c>
      <c r="F173" s="23"/>
      <c r="G173" s="37">
        <f t="shared" si="6"/>
        <v>0.47152667890360478</v>
      </c>
      <c r="H173" s="84">
        <v>27500000</v>
      </c>
      <c r="I173" s="15"/>
      <c r="J173" s="15"/>
      <c r="K173" s="15"/>
      <c r="L173" s="15"/>
      <c r="M173" s="15"/>
    </row>
    <row r="174" spans="1:13" ht="15.8" customHeight="1" x14ac:dyDescent="0.3">
      <c r="A174" s="5" t="s">
        <v>7</v>
      </c>
      <c r="B174" s="5" t="s">
        <v>8</v>
      </c>
      <c r="C174" s="53">
        <f>C173</f>
        <v>16</v>
      </c>
      <c r="D174" s="6" t="s">
        <v>169</v>
      </c>
      <c r="E174" s="24" t="s">
        <v>170</v>
      </c>
      <c r="F174" s="7"/>
      <c r="G174" s="38">
        <f t="shared" si="6"/>
        <v>0.47152667890360478</v>
      </c>
      <c r="H174" s="85">
        <v>27500000</v>
      </c>
      <c r="I174" s="15"/>
      <c r="J174" s="15"/>
      <c r="K174" s="15"/>
      <c r="L174" s="15"/>
      <c r="M174" s="15"/>
    </row>
    <row r="175" spans="1:13" ht="14.95" customHeight="1" x14ac:dyDescent="0.3">
      <c r="A175" s="8" t="s">
        <v>7</v>
      </c>
      <c r="B175" s="8" t="s">
        <v>8</v>
      </c>
      <c r="C175" s="51">
        <f>C174</f>
        <v>16</v>
      </c>
      <c r="D175" s="9" t="s">
        <v>171</v>
      </c>
      <c r="E175" s="14" t="s">
        <v>172</v>
      </c>
      <c r="F175" s="11"/>
      <c r="G175" s="40">
        <f t="shared" si="6"/>
        <v>0.47152667890360478</v>
      </c>
      <c r="H175" s="86">
        <v>27500000</v>
      </c>
      <c r="I175" s="15"/>
      <c r="J175" s="15"/>
      <c r="K175" s="15"/>
      <c r="L175" s="15"/>
      <c r="M175" s="15"/>
    </row>
    <row r="176" spans="1:13" ht="26.05" x14ac:dyDescent="0.3">
      <c r="A176" s="5" t="s">
        <v>7</v>
      </c>
      <c r="B176" s="5" t="s">
        <v>8</v>
      </c>
      <c r="C176" s="50">
        <f>C172+1</f>
        <v>17</v>
      </c>
      <c r="D176" s="19"/>
      <c r="E176" s="74" t="s">
        <v>216</v>
      </c>
      <c r="F176" s="20"/>
      <c r="G176" s="36">
        <f t="shared" si="6"/>
        <v>0.65259909631547652</v>
      </c>
      <c r="H176" s="83">
        <v>38060360</v>
      </c>
      <c r="I176" s="15"/>
      <c r="J176" s="15"/>
      <c r="K176" s="15"/>
      <c r="L176" s="15"/>
      <c r="M176" s="15"/>
    </row>
    <row r="177" spans="1:13" ht="15.8" customHeight="1" x14ac:dyDescent="0.3">
      <c r="A177" s="8" t="s">
        <v>7</v>
      </c>
      <c r="B177" s="8" t="s">
        <v>8</v>
      </c>
      <c r="C177" s="52">
        <f>C176</f>
        <v>17</v>
      </c>
      <c r="D177" s="22" t="s">
        <v>168</v>
      </c>
      <c r="E177" s="18" t="s">
        <v>132</v>
      </c>
      <c r="F177" s="23"/>
      <c r="G177" s="37">
        <f t="shared" si="6"/>
        <v>0.65259909631547652</v>
      </c>
      <c r="H177" s="84">
        <v>38060360</v>
      </c>
      <c r="I177" s="15"/>
      <c r="J177" s="15"/>
      <c r="K177" s="15"/>
      <c r="L177" s="15"/>
      <c r="M177" s="15"/>
    </row>
    <row r="178" spans="1:13" ht="15.8" customHeight="1" x14ac:dyDescent="0.3">
      <c r="A178" s="5" t="s">
        <v>7</v>
      </c>
      <c r="B178" s="5" t="s">
        <v>8</v>
      </c>
      <c r="C178" s="53">
        <f>C177</f>
        <v>17</v>
      </c>
      <c r="D178" s="6" t="s">
        <v>169</v>
      </c>
      <c r="E178" s="24" t="s">
        <v>170</v>
      </c>
      <c r="F178" s="7"/>
      <c r="G178" s="38">
        <f t="shared" si="6"/>
        <v>0.65259909631547652</v>
      </c>
      <c r="H178" s="85">
        <v>38060360</v>
      </c>
      <c r="I178" s="15"/>
      <c r="J178" s="15"/>
      <c r="K178" s="15"/>
      <c r="L178" s="15"/>
      <c r="M178" s="15"/>
    </row>
    <row r="179" spans="1:13" ht="14.95" customHeight="1" x14ac:dyDescent="0.3">
      <c r="A179" s="8" t="s">
        <v>7</v>
      </c>
      <c r="B179" s="8" t="s">
        <v>8</v>
      </c>
      <c r="C179" s="51">
        <f>C178</f>
        <v>17</v>
      </c>
      <c r="D179" s="9" t="s">
        <v>171</v>
      </c>
      <c r="E179" s="14" t="s">
        <v>172</v>
      </c>
      <c r="F179" s="11"/>
      <c r="G179" s="40">
        <f t="shared" si="6"/>
        <v>0.65259909631547652</v>
      </c>
      <c r="H179" s="86">
        <v>38060360</v>
      </c>
      <c r="I179" s="15"/>
      <c r="J179" s="15"/>
      <c r="K179" s="15"/>
      <c r="L179" s="15"/>
      <c r="M179" s="15"/>
    </row>
    <row r="180" spans="1:13" ht="26.35" customHeight="1" x14ac:dyDescent="0.3">
      <c r="A180" s="5" t="s">
        <v>7</v>
      </c>
      <c r="B180" s="5" t="s">
        <v>8</v>
      </c>
      <c r="C180" s="50">
        <f>C176+1</f>
        <v>18</v>
      </c>
      <c r="D180" s="19"/>
      <c r="E180" s="74" t="s">
        <v>227</v>
      </c>
      <c r="F180" s="20"/>
      <c r="G180" s="36">
        <f t="shared" si="6"/>
        <v>0.1886106715614419</v>
      </c>
      <c r="H180" s="83">
        <v>11000000</v>
      </c>
      <c r="I180" s="15"/>
      <c r="J180" s="15"/>
      <c r="K180" s="15"/>
      <c r="L180" s="15"/>
      <c r="M180" s="15"/>
    </row>
    <row r="181" spans="1:13" ht="15.8" customHeight="1" x14ac:dyDescent="0.3">
      <c r="A181" s="8" t="s">
        <v>7</v>
      </c>
      <c r="B181" s="8" t="s">
        <v>8</v>
      </c>
      <c r="C181" s="52">
        <f>C180</f>
        <v>18</v>
      </c>
      <c r="D181" s="22" t="s">
        <v>168</v>
      </c>
      <c r="E181" s="18" t="s">
        <v>132</v>
      </c>
      <c r="F181" s="23"/>
      <c r="G181" s="37">
        <f t="shared" si="6"/>
        <v>0.1886106715614419</v>
      </c>
      <c r="H181" s="84">
        <v>11000000</v>
      </c>
      <c r="I181" s="15"/>
      <c r="J181" s="15"/>
      <c r="K181" s="15"/>
      <c r="L181" s="15"/>
      <c r="M181" s="15"/>
    </row>
    <row r="182" spans="1:13" ht="15.8" customHeight="1" x14ac:dyDescent="0.3">
      <c r="A182" s="5" t="s">
        <v>7</v>
      </c>
      <c r="B182" s="5" t="s">
        <v>8</v>
      </c>
      <c r="C182" s="53">
        <f>C181</f>
        <v>18</v>
      </c>
      <c r="D182" s="6" t="s">
        <v>169</v>
      </c>
      <c r="E182" s="24" t="s">
        <v>170</v>
      </c>
      <c r="F182" s="7"/>
      <c r="G182" s="38">
        <f t="shared" si="6"/>
        <v>0.1886106715614419</v>
      </c>
      <c r="H182" s="85">
        <v>11000000</v>
      </c>
      <c r="I182" s="15"/>
      <c r="J182" s="15"/>
      <c r="K182" s="15"/>
      <c r="L182" s="15"/>
      <c r="M182" s="15"/>
    </row>
    <row r="183" spans="1:13" ht="14.95" customHeight="1" x14ac:dyDescent="0.3">
      <c r="A183" s="8" t="s">
        <v>7</v>
      </c>
      <c r="B183" s="8" t="s">
        <v>8</v>
      </c>
      <c r="C183" s="51">
        <f>C182</f>
        <v>18</v>
      </c>
      <c r="D183" s="9" t="s">
        <v>171</v>
      </c>
      <c r="E183" s="14" t="s">
        <v>172</v>
      </c>
      <c r="F183" s="11"/>
      <c r="G183" s="40">
        <f t="shared" si="6"/>
        <v>0.1886106715614419</v>
      </c>
      <c r="H183" s="86">
        <v>11000000</v>
      </c>
      <c r="I183" s="15"/>
      <c r="J183" s="15"/>
      <c r="K183" s="15"/>
      <c r="L183" s="15"/>
      <c r="M183" s="15"/>
    </row>
    <row r="184" spans="1:13" ht="32.299999999999997" customHeight="1" x14ac:dyDescent="0.3">
      <c r="A184" s="5" t="s">
        <v>7</v>
      </c>
      <c r="B184" s="5" t="s">
        <v>8</v>
      </c>
      <c r="C184" s="50">
        <f>C180+1</f>
        <v>19</v>
      </c>
      <c r="D184" s="19"/>
      <c r="E184" s="74" t="s">
        <v>217</v>
      </c>
      <c r="F184" s="20"/>
      <c r="G184" s="36">
        <f t="shared" si="6"/>
        <v>7.0992844703602271</v>
      </c>
      <c r="H184" s="83">
        <v>414038763.17000002</v>
      </c>
      <c r="I184" s="15"/>
      <c r="J184" s="15"/>
      <c r="K184" s="15"/>
      <c r="L184" s="15"/>
      <c r="M184" s="15"/>
    </row>
    <row r="185" spans="1:13" ht="15.8" customHeight="1" x14ac:dyDescent="0.3">
      <c r="A185" s="8" t="s">
        <v>7</v>
      </c>
      <c r="B185" s="8" t="s">
        <v>8</v>
      </c>
      <c r="C185" s="52">
        <f>C184</f>
        <v>19</v>
      </c>
      <c r="D185" s="22" t="s">
        <v>168</v>
      </c>
      <c r="E185" s="18" t="s">
        <v>132</v>
      </c>
      <c r="F185" s="23"/>
      <c r="G185" s="37">
        <f t="shared" si="6"/>
        <v>7.0992844703602271</v>
      </c>
      <c r="H185" s="84">
        <v>414038763.17000002</v>
      </c>
      <c r="I185" s="15"/>
      <c r="J185" s="15"/>
      <c r="K185" s="15"/>
      <c r="L185" s="15"/>
      <c r="M185" s="15"/>
    </row>
    <row r="186" spans="1:13" ht="15.8" customHeight="1" x14ac:dyDescent="0.3">
      <c r="A186" s="5" t="s">
        <v>7</v>
      </c>
      <c r="B186" s="5" t="s">
        <v>8</v>
      </c>
      <c r="C186" s="53">
        <f>C185</f>
        <v>19</v>
      </c>
      <c r="D186" s="6" t="s">
        <v>169</v>
      </c>
      <c r="E186" s="24" t="s">
        <v>170</v>
      </c>
      <c r="F186" s="7"/>
      <c r="G186" s="38">
        <f t="shared" si="6"/>
        <v>7.0992844703602271</v>
      </c>
      <c r="H186" s="85">
        <v>414038763.17000002</v>
      </c>
      <c r="I186" s="15"/>
      <c r="J186" s="15"/>
      <c r="K186" s="15"/>
      <c r="L186" s="15"/>
      <c r="M186" s="15"/>
    </row>
    <row r="187" spans="1:13" ht="14.95" customHeight="1" x14ac:dyDescent="0.3">
      <c r="A187" s="8" t="s">
        <v>7</v>
      </c>
      <c r="B187" s="8" t="s">
        <v>8</v>
      </c>
      <c r="C187" s="51">
        <f>C186</f>
        <v>19</v>
      </c>
      <c r="D187" s="9" t="s">
        <v>171</v>
      </c>
      <c r="E187" s="14" t="s">
        <v>172</v>
      </c>
      <c r="F187" s="11"/>
      <c r="G187" s="40">
        <f t="shared" si="6"/>
        <v>7.0992844703602271</v>
      </c>
      <c r="H187" s="86">
        <v>414038763.17000002</v>
      </c>
      <c r="I187" s="15"/>
      <c r="J187" s="15"/>
      <c r="K187" s="15"/>
      <c r="L187" s="15"/>
      <c r="M187" s="15"/>
    </row>
    <row r="188" spans="1:13" ht="26.35" customHeight="1" x14ac:dyDescent="0.3">
      <c r="A188" s="5" t="s">
        <v>7</v>
      </c>
      <c r="B188" s="5" t="s">
        <v>8</v>
      </c>
      <c r="C188" s="50">
        <f>C184+1</f>
        <v>20</v>
      </c>
      <c r="D188" s="19"/>
      <c r="E188" s="74" t="s">
        <v>218</v>
      </c>
      <c r="F188" s="20"/>
      <c r="G188" s="36">
        <f t="shared" si="6"/>
        <v>1.6980281102993815</v>
      </c>
      <c r="H188" s="83">
        <v>99031030.739999995</v>
      </c>
      <c r="I188" s="15"/>
      <c r="J188" s="15"/>
      <c r="K188" s="15"/>
      <c r="L188" s="15"/>
      <c r="M188" s="15"/>
    </row>
    <row r="189" spans="1:13" ht="15.8" customHeight="1" x14ac:dyDescent="0.3">
      <c r="A189" s="8" t="s">
        <v>7</v>
      </c>
      <c r="B189" s="8" t="s">
        <v>8</v>
      </c>
      <c r="C189" s="52">
        <f>C188</f>
        <v>20</v>
      </c>
      <c r="D189" s="22" t="s">
        <v>168</v>
      </c>
      <c r="E189" s="18" t="s">
        <v>132</v>
      </c>
      <c r="F189" s="23"/>
      <c r="G189" s="37">
        <f t="shared" si="6"/>
        <v>1.6980281102993815</v>
      </c>
      <c r="H189" s="84">
        <v>99031030.739999995</v>
      </c>
      <c r="I189" s="15"/>
      <c r="J189" s="15"/>
      <c r="K189" s="15"/>
      <c r="L189" s="15"/>
      <c r="M189" s="15"/>
    </row>
    <row r="190" spans="1:13" ht="15.8" customHeight="1" x14ac:dyDescent="0.3">
      <c r="A190" s="5" t="s">
        <v>7</v>
      </c>
      <c r="B190" s="5" t="s">
        <v>8</v>
      </c>
      <c r="C190" s="53">
        <f>C189</f>
        <v>20</v>
      </c>
      <c r="D190" s="6" t="s">
        <v>169</v>
      </c>
      <c r="E190" s="24" t="s">
        <v>170</v>
      </c>
      <c r="F190" s="7"/>
      <c r="G190" s="38">
        <f t="shared" si="6"/>
        <v>1.6980281102993815</v>
      </c>
      <c r="H190" s="85">
        <v>99031030.739999995</v>
      </c>
      <c r="I190" s="15"/>
      <c r="J190" s="15"/>
      <c r="K190" s="15"/>
      <c r="L190" s="15"/>
      <c r="M190" s="15"/>
    </row>
    <row r="191" spans="1:13" ht="14.95" customHeight="1" x14ac:dyDescent="0.3">
      <c r="A191" s="8" t="s">
        <v>7</v>
      </c>
      <c r="B191" s="8" t="s">
        <v>8</v>
      </c>
      <c r="C191" s="51">
        <f>C190</f>
        <v>20</v>
      </c>
      <c r="D191" s="9" t="s">
        <v>171</v>
      </c>
      <c r="E191" s="14" t="s">
        <v>172</v>
      </c>
      <c r="F191" s="11"/>
      <c r="G191" s="40">
        <f t="shared" si="6"/>
        <v>1.6980281102993815</v>
      </c>
      <c r="H191" s="86">
        <v>99031030.739999995</v>
      </c>
      <c r="I191" s="15"/>
      <c r="J191" s="15"/>
      <c r="K191" s="15"/>
      <c r="L191" s="15"/>
      <c r="M191" s="15"/>
    </row>
    <row r="192" spans="1:13" ht="26.35" customHeight="1" x14ac:dyDescent="0.3">
      <c r="A192" s="5" t="s">
        <v>7</v>
      </c>
      <c r="B192" s="5" t="s">
        <v>8</v>
      </c>
      <c r="C192" s="50">
        <f>C188+1</f>
        <v>21</v>
      </c>
      <c r="D192" s="19"/>
      <c r="E192" s="74" t="s">
        <v>219</v>
      </c>
      <c r="F192" s="20"/>
      <c r="G192" s="36">
        <f t="shared" si="6"/>
        <v>1.1335686216447214</v>
      </c>
      <c r="H192" s="83">
        <v>66111078.100000001</v>
      </c>
      <c r="I192" s="15"/>
      <c r="J192" s="15"/>
      <c r="K192" s="15"/>
      <c r="L192" s="15"/>
      <c r="M192" s="15"/>
    </row>
    <row r="193" spans="1:13" ht="15.8" customHeight="1" x14ac:dyDescent="0.3">
      <c r="A193" s="8" t="s">
        <v>7</v>
      </c>
      <c r="B193" s="8" t="s">
        <v>8</v>
      </c>
      <c r="C193" s="52">
        <f>C192</f>
        <v>21</v>
      </c>
      <c r="D193" s="22" t="s">
        <v>168</v>
      </c>
      <c r="E193" s="18" t="s">
        <v>132</v>
      </c>
      <c r="F193" s="23"/>
      <c r="G193" s="37">
        <f t="shared" si="6"/>
        <v>1.1335686216447214</v>
      </c>
      <c r="H193" s="84">
        <v>66111078.100000001</v>
      </c>
      <c r="I193" s="15"/>
      <c r="J193" s="15"/>
      <c r="K193" s="15"/>
      <c r="L193" s="15"/>
      <c r="M193" s="15"/>
    </row>
    <row r="194" spans="1:13" ht="15.8" customHeight="1" x14ac:dyDescent="0.3">
      <c r="A194" s="5" t="s">
        <v>7</v>
      </c>
      <c r="B194" s="5" t="s">
        <v>8</v>
      </c>
      <c r="C194" s="53">
        <f>C193</f>
        <v>21</v>
      </c>
      <c r="D194" s="6" t="s">
        <v>169</v>
      </c>
      <c r="E194" s="24" t="s">
        <v>170</v>
      </c>
      <c r="F194" s="7"/>
      <c r="G194" s="38">
        <f t="shared" si="6"/>
        <v>1.1335686216447214</v>
      </c>
      <c r="H194" s="85">
        <v>66111078.100000001</v>
      </c>
      <c r="I194" s="15"/>
      <c r="J194" s="15"/>
      <c r="K194" s="15"/>
      <c r="L194" s="15"/>
      <c r="M194" s="15"/>
    </row>
    <row r="195" spans="1:13" ht="14.95" customHeight="1" x14ac:dyDescent="0.3">
      <c r="A195" s="8" t="s">
        <v>7</v>
      </c>
      <c r="B195" s="8" t="s">
        <v>8</v>
      </c>
      <c r="C195" s="51">
        <f>C194</f>
        <v>21</v>
      </c>
      <c r="D195" s="9" t="s">
        <v>171</v>
      </c>
      <c r="E195" s="14" t="s">
        <v>172</v>
      </c>
      <c r="F195" s="11"/>
      <c r="G195" s="40">
        <f t="shared" si="6"/>
        <v>1.1335686216447214</v>
      </c>
      <c r="H195" s="86">
        <v>66111078.100000001</v>
      </c>
      <c r="I195" s="15"/>
      <c r="J195" s="15"/>
      <c r="K195" s="15"/>
      <c r="L195" s="15"/>
      <c r="M195" s="15"/>
    </row>
    <row r="196" spans="1:13" ht="26.35" customHeight="1" x14ac:dyDescent="0.3">
      <c r="A196" s="5" t="s">
        <v>7</v>
      </c>
      <c r="B196" s="5" t="s">
        <v>8</v>
      </c>
      <c r="C196" s="50">
        <f>C192+1</f>
        <v>22</v>
      </c>
      <c r="D196" s="19"/>
      <c r="E196" s="74" t="s">
        <v>220</v>
      </c>
      <c r="F196" s="20"/>
      <c r="G196" s="36">
        <f t="shared" si="6"/>
        <v>1.1314598507722593</v>
      </c>
      <c r="H196" s="83">
        <v>65988092.060000002</v>
      </c>
      <c r="I196" s="15"/>
      <c r="J196" s="15"/>
      <c r="K196" s="15"/>
      <c r="L196" s="15"/>
      <c r="M196" s="15"/>
    </row>
    <row r="197" spans="1:13" ht="15.8" customHeight="1" x14ac:dyDescent="0.3">
      <c r="A197" s="8" t="s">
        <v>7</v>
      </c>
      <c r="B197" s="8" t="s">
        <v>8</v>
      </c>
      <c r="C197" s="52">
        <f>C196</f>
        <v>22</v>
      </c>
      <c r="D197" s="22" t="s">
        <v>168</v>
      </c>
      <c r="E197" s="18" t="s">
        <v>132</v>
      </c>
      <c r="F197" s="23"/>
      <c r="G197" s="37">
        <f t="shared" si="6"/>
        <v>1.1314598507722593</v>
      </c>
      <c r="H197" s="84">
        <v>65988092.060000002</v>
      </c>
      <c r="I197" s="15"/>
      <c r="J197" s="15"/>
      <c r="K197" s="15"/>
      <c r="L197" s="15"/>
      <c r="M197" s="15"/>
    </row>
    <row r="198" spans="1:13" ht="15.8" customHeight="1" x14ac:dyDescent="0.3">
      <c r="A198" s="5" t="s">
        <v>7</v>
      </c>
      <c r="B198" s="5" t="s">
        <v>8</v>
      </c>
      <c r="C198" s="53">
        <f>C197</f>
        <v>22</v>
      </c>
      <c r="D198" s="6" t="s">
        <v>169</v>
      </c>
      <c r="E198" s="24" t="s">
        <v>170</v>
      </c>
      <c r="F198" s="7"/>
      <c r="G198" s="38">
        <f t="shared" si="6"/>
        <v>1.1314598507722593</v>
      </c>
      <c r="H198" s="85">
        <v>65988092.060000002</v>
      </c>
      <c r="I198" s="15"/>
      <c r="J198" s="15"/>
      <c r="K198" s="15"/>
      <c r="L198" s="15"/>
      <c r="M198" s="15"/>
    </row>
    <row r="199" spans="1:13" ht="14.95" customHeight="1" x14ac:dyDescent="0.3">
      <c r="A199" s="8" t="s">
        <v>7</v>
      </c>
      <c r="B199" s="8" t="s">
        <v>8</v>
      </c>
      <c r="C199" s="51">
        <f>C198</f>
        <v>22</v>
      </c>
      <c r="D199" s="9" t="s">
        <v>171</v>
      </c>
      <c r="E199" s="14" t="s">
        <v>172</v>
      </c>
      <c r="F199" s="11"/>
      <c r="G199" s="40">
        <f t="shared" si="6"/>
        <v>1.1314598507722593</v>
      </c>
      <c r="H199" s="86">
        <v>65988092.060000002</v>
      </c>
      <c r="I199" s="15"/>
      <c r="J199" s="15"/>
      <c r="K199" s="15"/>
      <c r="L199" s="15"/>
      <c r="M199" s="15"/>
    </row>
    <row r="200" spans="1:13" ht="26.05" x14ac:dyDescent="0.3">
      <c r="A200" s="5" t="s">
        <v>7</v>
      </c>
      <c r="B200" s="5" t="s">
        <v>8</v>
      </c>
      <c r="C200" s="50">
        <f>C196+1</f>
        <v>23</v>
      </c>
      <c r="D200" s="19"/>
      <c r="E200" s="74" t="s">
        <v>221</v>
      </c>
      <c r="F200" s="20"/>
      <c r="G200" s="36">
        <f t="shared" si="6"/>
        <v>0.43658367877046278</v>
      </c>
      <c r="H200" s="83">
        <v>25462082.43</v>
      </c>
      <c r="I200" s="15"/>
      <c r="J200" s="15"/>
      <c r="K200" s="15"/>
      <c r="L200" s="15"/>
      <c r="M200" s="15"/>
    </row>
    <row r="201" spans="1:13" ht="15.8" customHeight="1" x14ac:dyDescent="0.3">
      <c r="A201" s="8" t="s">
        <v>7</v>
      </c>
      <c r="B201" s="8" t="s">
        <v>8</v>
      </c>
      <c r="C201" s="52">
        <f>C200</f>
        <v>23</v>
      </c>
      <c r="D201" s="22" t="s">
        <v>168</v>
      </c>
      <c r="E201" s="18" t="s">
        <v>132</v>
      </c>
      <c r="F201" s="23"/>
      <c r="G201" s="37">
        <f t="shared" si="6"/>
        <v>0.43658367877046278</v>
      </c>
      <c r="H201" s="84">
        <v>25462082.43</v>
      </c>
      <c r="I201" s="15"/>
      <c r="J201" s="15"/>
      <c r="K201" s="15"/>
      <c r="L201" s="15"/>
      <c r="M201" s="15"/>
    </row>
    <row r="202" spans="1:13" ht="15.8" customHeight="1" x14ac:dyDescent="0.3">
      <c r="A202" s="5" t="s">
        <v>7</v>
      </c>
      <c r="B202" s="5" t="s">
        <v>8</v>
      </c>
      <c r="C202" s="53">
        <f>C201</f>
        <v>23</v>
      </c>
      <c r="D202" s="6" t="s">
        <v>169</v>
      </c>
      <c r="E202" s="24" t="s">
        <v>170</v>
      </c>
      <c r="F202" s="7"/>
      <c r="G202" s="38">
        <f t="shared" ref="G202:G223" si="7">+H202/$H$7*100</f>
        <v>0.43658367877046278</v>
      </c>
      <c r="H202" s="85">
        <v>25462082.43</v>
      </c>
      <c r="I202" s="15"/>
      <c r="J202" s="15"/>
      <c r="K202" s="15"/>
      <c r="L202" s="15"/>
      <c r="M202" s="15"/>
    </row>
    <row r="203" spans="1:13" ht="14.95" customHeight="1" x14ac:dyDescent="0.3">
      <c r="A203" s="8" t="s">
        <v>7</v>
      </c>
      <c r="B203" s="8" t="s">
        <v>8</v>
      </c>
      <c r="C203" s="51">
        <f>C202</f>
        <v>23</v>
      </c>
      <c r="D203" s="9" t="s">
        <v>171</v>
      </c>
      <c r="E203" s="14" t="s">
        <v>172</v>
      </c>
      <c r="F203" s="11"/>
      <c r="G203" s="40">
        <f t="shared" si="7"/>
        <v>0.43658367877046278</v>
      </c>
      <c r="H203" s="86">
        <v>25462082.43</v>
      </c>
      <c r="I203" s="15"/>
      <c r="J203" s="15"/>
      <c r="K203" s="15"/>
      <c r="L203" s="15"/>
      <c r="M203" s="15"/>
    </row>
    <row r="204" spans="1:13" ht="26.35" customHeight="1" x14ac:dyDescent="0.3">
      <c r="A204" s="5" t="s">
        <v>7</v>
      </c>
      <c r="B204" s="5" t="s">
        <v>8</v>
      </c>
      <c r="C204" s="50">
        <f>C200+1</f>
        <v>24</v>
      </c>
      <c r="D204" s="19"/>
      <c r="E204" s="74" t="s">
        <v>222</v>
      </c>
      <c r="F204" s="20"/>
      <c r="G204" s="36">
        <f t="shared" si="7"/>
        <v>0.43613885644776007</v>
      </c>
      <c r="H204" s="83">
        <v>25436139.859999999</v>
      </c>
      <c r="I204" s="15"/>
      <c r="J204" s="15"/>
      <c r="K204" s="15"/>
      <c r="L204" s="15"/>
      <c r="M204" s="15"/>
    </row>
    <row r="205" spans="1:13" ht="15.8" customHeight="1" x14ac:dyDescent="0.3">
      <c r="A205" s="8" t="s">
        <v>7</v>
      </c>
      <c r="B205" s="8" t="s">
        <v>8</v>
      </c>
      <c r="C205" s="52">
        <f>C204</f>
        <v>24</v>
      </c>
      <c r="D205" s="22" t="s">
        <v>168</v>
      </c>
      <c r="E205" s="18" t="s">
        <v>132</v>
      </c>
      <c r="F205" s="23"/>
      <c r="G205" s="37">
        <f t="shared" si="7"/>
        <v>0.43613885644776007</v>
      </c>
      <c r="H205" s="84">
        <v>25436139.859999999</v>
      </c>
      <c r="I205" s="15"/>
      <c r="J205" s="15"/>
      <c r="K205" s="15"/>
      <c r="L205" s="15"/>
      <c r="M205" s="15"/>
    </row>
    <row r="206" spans="1:13" ht="15.8" customHeight="1" x14ac:dyDescent="0.3">
      <c r="A206" s="5" t="s">
        <v>7</v>
      </c>
      <c r="B206" s="5" t="s">
        <v>8</v>
      </c>
      <c r="C206" s="53">
        <f>C205</f>
        <v>24</v>
      </c>
      <c r="D206" s="6" t="s">
        <v>169</v>
      </c>
      <c r="E206" s="24" t="s">
        <v>170</v>
      </c>
      <c r="F206" s="7"/>
      <c r="G206" s="38">
        <f t="shared" si="7"/>
        <v>0.43613885644776007</v>
      </c>
      <c r="H206" s="85">
        <v>25436139.859999999</v>
      </c>
      <c r="I206" s="15"/>
      <c r="J206" s="15"/>
      <c r="K206" s="15"/>
      <c r="L206" s="15"/>
      <c r="M206" s="15"/>
    </row>
    <row r="207" spans="1:13" ht="14.95" customHeight="1" x14ac:dyDescent="0.3">
      <c r="A207" s="8" t="s">
        <v>7</v>
      </c>
      <c r="B207" s="8" t="s">
        <v>8</v>
      </c>
      <c r="C207" s="51">
        <f>C206</f>
        <v>24</v>
      </c>
      <c r="D207" s="9" t="s">
        <v>171</v>
      </c>
      <c r="E207" s="14" t="s">
        <v>172</v>
      </c>
      <c r="F207" s="11"/>
      <c r="G207" s="40">
        <f t="shared" si="7"/>
        <v>0.43613885644776007</v>
      </c>
      <c r="H207" s="86">
        <v>25436139.859999999</v>
      </c>
      <c r="I207" s="15"/>
      <c r="J207" s="15"/>
      <c r="K207" s="15"/>
      <c r="L207" s="15"/>
      <c r="M207" s="15"/>
    </row>
    <row r="208" spans="1:13" ht="26.35" customHeight="1" x14ac:dyDescent="0.3">
      <c r="A208" s="5" t="s">
        <v>7</v>
      </c>
      <c r="B208" s="5" t="s">
        <v>8</v>
      </c>
      <c r="C208" s="50">
        <f>C204+1</f>
        <v>25</v>
      </c>
      <c r="D208" s="19"/>
      <c r="E208" s="74" t="s">
        <v>223</v>
      </c>
      <c r="F208" s="20"/>
      <c r="G208" s="36">
        <f t="shared" si="7"/>
        <v>0.43723382952879708</v>
      </c>
      <c r="H208" s="83">
        <v>25500000</v>
      </c>
      <c r="I208" s="15"/>
      <c r="J208" s="15"/>
      <c r="K208" s="15"/>
      <c r="L208" s="15"/>
      <c r="M208" s="15"/>
    </row>
    <row r="209" spans="1:13" ht="15.8" customHeight="1" x14ac:dyDescent="0.3">
      <c r="A209" s="8" t="s">
        <v>7</v>
      </c>
      <c r="B209" s="8" t="s">
        <v>8</v>
      </c>
      <c r="C209" s="52">
        <f>C208</f>
        <v>25</v>
      </c>
      <c r="D209" s="22" t="s">
        <v>168</v>
      </c>
      <c r="E209" s="18" t="s">
        <v>132</v>
      </c>
      <c r="F209" s="23"/>
      <c r="G209" s="37">
        <f t="shared" si="7"/>
        <v>0.43723382952879708</v>
      </c>
      <c r="H209" s="84">
        <v>25500000</v>
      </c>
      <c r="I209" s="15"/>
      <c r="J209" s="15"/>
      <c r="K209" s="15"/>
      <c r="L209" s="15"/>
      <c r="M209" s="15"/>
    </row>
    <row r="210" spans="1:13" ht="15.8" customHeight="1" x14ac:dyDescent="0.3">
      <c r="A210" s="5" t="s">
        <v>7</v>
      </c>
      <c r="B210" s="5" t="s">
        <v>8</v>
      </c>
      <c r="C210" s="53">
        <f>C209</f>
        <v>25</v>
      </c>
      <c r="D210" s="6" t="s">
        <v>169</v>
      </c>
      <c r="E210" s="24" t="s">
        <v>170</v>
      </c>
      <c r="F210" s="7"/>
      <c r="G210" s="38">
        <f t="shared" si="7"/>
        <v>0.43723382952879708</v>
      </c>
      <c r="H210" s="85">
        <v>25500000</v>
      </c>
      <c r="I210" s="15"/>
      <c r="J210" s="15"/>
      <c r="K210" s="15"/>
      <c r="L210" s="15"/>
      <c r="M210" s="15"/>
    </row>
    <row r="211" spans="1:13" ht="14.95" customHeight="1" x14ac:dyDescent="0.3">
      <c r="A211" s="8" t="s">
        <v>7</v>
      </c>
      <c r="B211" s="8" t="s">
        <v>8</v>
      </c>
      <c r="C211" s="51">
        <f>C210</f>
        <v>25</v>
      </c>
      <c r="D211" s="9" t="s">
        <v>171</v>
      </c>
      <c r="E211" s="14" t="s">
        <v>172</v>
      </c>
      <c r="F211" s="11"/>
      <c r="G211" s="40">
        <f t="shared" si="7"/>
        <v>0.43723382952879708</v>
      </c>
      <c r="H211" s="86">
        <v>25500000</v>
      </c>
      <c r="I211" s="15"/>
      <c r="J211" s="15"/>
      <c r="K211" s="15"/>
      <c r="L211" s="15"/>
      <c r="M211" s="15"/>
    </row>
    <row r="212" spans="1:13" ht="26.35" customHeight="1" x14ac:dyDescent="0.3">
      <c r="A212" s="5" t="s">
        <v>7</v>
      </c>
      <c r="B212" s="5" t="s">
        <v>8</v>
      </c>
      <c r="C212" s="50">
        <f>C208+1</f>
        <v>26</v>
      </c>
      <c r="D212" s="19"/>
      <c r="E212" s="75" t="s">
        <v>228</v>
      </c>
      <c r="F212" s="20"/>
      <c r="G212" s="36">
        <f t="shared" si="7"/>
        <v>5.0663680835882419</v>
      </c>
      <c r="H212" s="83">
        <v>295476647.51999998</v>
      </c>
      <c r="I212" s="15"/>
      <c r="J212" s="140"/>
      <c r="K212" s="15"/>
      <c r="L212" s="15"/>
      <c r="M212" s="15"/>
    </row>
    <row r="213" spans="1:13" ht="15.8" customHeight="1" x14ac:dyDescent="0.3">
      <c r="A213" s="8" t="s">
        <v>7</v>
      </c>
      <c r="B213" s="8" t="s">
        <v>8</v>
      </c>
      <c r="C213" s="52">
        <f>C212</f>
        <v>26</v>
      </c>
      <c r="D213" s="22" t="s">
        <v>168</v>
      </c>
      <c r="E213" s="18" t="s">
        <v>132</v>
      </c>
      <c r="F213" s="23"/>
      <c r="G213" s="37">
        <f t="shared" si="7"/>
        <v>5.0663680835882419</v>
      </c>
      <c r="H213" s="84">
        <v>295476647.51999998</v>
      </c>
      <c r="I213" s="15"/>
      <c r="J213" s="15"/>
      <c r="K213" s="15"/>
      <c r="L213" s="15"/>
      <c r="M213" s="15"/>
    </row>
    <row r="214" spans="1:13" ht="15.8" customHeight="1" x14ac:dyDescent="0.3">
      <c r="A214" s="5" t="s">
        <v>7</v>
      </c>
      <c r="B214" s="5" t="s">
        <v>8</v>
      </c>
      <c r="C214" s="53">
        <f>C213</f>
        <v>26</v>
      </c>
      <c r="D214" s="6" t="s">
        <v>169</v>
      </c>
      <c r="E214" s="24" t="s">
        <v>170</v>
      </c>
      <c r="F214" s="7"/>
      <c r="G214" s="38">
        <f t="shared" si="7"/>
        <v>5.0663680835882419</v>
      </c>
      <c r="H214" s="85">
        <v>295476647.51999998</v>
      </c>
      <c r="I214" s="15"/>
      <c r="J214" s="15"/>
      <c r="K214" s="15"/>
      <c r="L214" s="15"/>
      <c r="M214" s="15"/>
    </row>
    <row r="215" spans="1:13" ht="14.95" customHeight="1" x14ac:dyDescent="0.3">
      <c r="A215" s="8" t="s">
        <v>7</v>
      </c>
      <c r="B215" s="8" t="s">
        <v>8</v>
      </c>
      <c r="C215" s="51">
        <f>C214</f>
        <v>26</v>
      </c>
      <c r="D215" s="9" t="s">
        <v>171</v>
      </c>
      <c r="E215" s="14" t="s">
        <v>172</v>
      </c>
      <c r="F215" s="11"/>
      <c r="G215" s="40">
        <f t="shared" si="7"/>
        <v>5.0663680835882419</v>
      </c>
      <c r="H215" s="86">
        <v>295476647.51999998</v>
      </c>
      <c r="I215" s="15"/>
      <c r="J215" s="15"/>
      <c r="K215" s="15"/>
      <c r="L215" s="15"/>
      <c r="M215" s="15"/>
    </row>
    <row r="216" spans="1:13" ht="26.35" customHeight="1" x14ac:dyDescent="0.3">
      <c r="A216" s="5" t="s">
        <v>7</v>
      </c>
      <c r="B216" s="5" t="s">
        <v>8</v>
      </c>
      <c r="C216" s="50">
        <f>C212+1</f>
        <v>27</v>
      </c>
      <c r="D216" s="19"/>
      <c r="E216" s="75" t="s">
        <v>224</v>
      </c>
      <c r="F216" s="20"/>
      <c r="G216" s="36">
        <f t="shared" si="7"/>
        <v>1.1782937313060462</v>
      </c>
      <c r="H216" s="83">
        <v>68719500</v>
      </c>
      <c r="I216" s="15"/>
      <c r="J216" s="15"/>
      <c r="K216" s="15"/>
      <c r="L216" s="15"/>
      <c r="M216" s="15"/>
    </row>
    <row r="217" spans="1:13" ht="15.8" customHeight="1" x14ac:dyDescent="0.3">
      <c r="A217" s="8" t="s">
        <v>7</v>
      </c>
      <c r="B217" s="8" t="s">
        <v>8</v>
      </c>
      <c r="C217" s="52">
        <f>C216</f>
        <v>27</v>
      </c>
      <c r="D217" s="22" t="s">
        <v>168</v>
      </c>
      <c r="E217" s="18" t="s">
        <v>132</v>
      </c>
      <c r="F217" s="23"/>
      <c r="G217" s="37">
        <f t="shared" si="7"/>
        <v>1.1782937313060462</v>
      </c>
      <c r="H217" s="84">
        <v>68719500</v>
      </c>
      <c r="I217" s="15"/>
      <c r="J217" s="15"/>
      <c r="K217" s="15"/>
      <c r="L217" s="15"/>
      <c r="M217" s="15"/>
    </row>
    <row r="218" spans="1:13" ht="15.8" customHeight="1" x14ac:dyDescent="0.3">
      <c r="A218" s="5" t="s">
        <v>7</v>
      </c>
      <c r="B218" s="5" t="s">
        <v>8</v>
      </c>
      <c r="C218" s="53">
        <f>C217</f>
        <v>27</v>
      </c>
      <c r="D218" s="6" t="s">
        <v>169</v>
      </c>
      <c r="E218" s="24" t="s">
        <v>170</v>
      </c>
      <c r="F218" s="7"/>
      <c r="G218" s="38">
        <f t="shared" si="7"/>
        <v>1.1782937313060462</v>
      </c>
      <c r="H218" s="85">
        <v>68719500</v>
      </c>
      <c r="I218" s="15"/>
      <c r="J218" s="15"/>
      <c r="K218" s="15"/>
      <c r="L218" s="15"/>
      <c r="M218" s="15"/>
    </row>
    <row r="219" spans="1:13" ht="14.95" customHeight="1" x14ac:dyDescent="0.3">
      <c r="A219" s="8" t="s">
        <v>7</v>
      </c>
      <c r="B219" s="8" t="s">
        <v>8</v>
      </c>
      <c r="C219" s="51">
        <f>C218</f>
        <v>27</v>
      </c>
      <c r="D219" s="9" t="s">
        <v>171</v>
      </c>
      <c r="E219" s="14" t="s">
        <v>172</v>
      </c>
      <c r="F219" s="11"/>
      <c r="G219" s="40">
        <f t="shared" si="7"/>
        <v>1.1782937313060462</v>
      </c>
      <c r="H219" s="86">
        <v>68719500</v>
      </c>
      <c r="I219" s="15"/>
      <c r="J219" s="15"/>
      <c r="K219" s="15"/>
      <c r="L219" s="15"/>
      <c r="M219" s="15"/>
    </row>
    <row r="220" spans="1:13" ht="25.5" x14ac:dyDescent="0.3">
      <c r="A220" s="5" t="s">
        <v>7</v>
      </c>
      <c r="B220" s="5" t="s">
        <v>8</v>
      </c>
      <c r="C220" s="50">
        <f>C216+1</f>
        <v>28</v>
      </c>
      <c r="D220" s="19"/>
      <c r="E220" s="75" t="s">
        <v>229</v>
      </c>
      <c r="F220" s="20"/>
      <c r="G220" s="36">
        <f t="shared" si="7"/>
        <v>3.9894243391688698E-2</v>
      </c>
      <c r="H220" s="83">
        <v>2326680</v>
      </c>
      <c r="I220" s="15"/>
      <c r="J220" s="15"/>
      <c r="K220" s="15"/>
      <c r="L220" s="15"/>
      <c r="M220" s="15"/>
    </row>
    <row r="221" spans="1:13" ht="15.8" customHeight="1" x14ac:dyDescent="0.3">
      <c r="A221" s="8" t="s">
        <v>7</v>
      </c>
      <c r="B221" s="8" t="s">
        <v>8</v>
      </c>
      <c r="C221" s="52">
        <f>C220</f>
        <v>28</v>
      </c>
      <c r="D221" s="22">
        <v>2</v>
      </c>
      <c r="E221" s="18" t="s">
        <v>96</v>
      </c>
      <c r="F221" s="23"/>
      <c r="G221" s="37">
        <f t="shared" si="7"/>
        <v>3.9894243391688698E-2</v>
      </c>
      <c r="H221" s="84">
        <v>2326680</v>
      </c>
      <c r="I221" s="15"/>
      <c r="J221" s="15"/>
      <c r="K221" s="15"/>
      <c r="L221" s="15"/>
      <c r="M221" s="15"/>
    </row>
    <row r="222" spans="1:13" ht="15.8" customHeight="1" x14ac:dyDescent="0.3">
      <c r="A222" s="5" t="s">
        <v>7</v>
      </c>
      <c r="B222" s="5" t="s">
        <v>8</v>
      </c>
      <c r="C222" s="53">
        <f>C221</f>
        <v>28</v>
      </c>
      <c r="D222" s="6" t="s">
        <v>97</v>
      </c>
      <c r="E222" s="24" t="s">
        <v>98</v>
      </c>
      <c r="F222" s="7"/>
      <c r="G222" s="38">
        <f t="shared" si="7"/>
        <v>1.4603266977768077E-2</v>
      </c>
      <c r="H222" s="85">
        <v>851680</v>
      </c>
      <c r="I222" s="15"/>
      <c r="J222" s="15"/>
      <c r="K222" s="15"/>
      <c r="L222" s="15"/>
      <c r="M222" s="15"/>
    </row>
    <row r="223" spans="1:13" ht="14.95" customHeight="1" x14ac:dyDescent="0.3">
      <c r="A223" s="8" t="s">
        <v>7</v>
      </c>
      <c r="B223" s="8" t="s">
        <v>8</v>
      </c>
      <c r="C223" s="51">
        <f>C222</f>
        <v>28</v>
      </c>
      <c r="D223" s="9" t="s">
        <v>99</v>
      </c>
      <c r="E223" s="14" t="s">
        <v>100</v>
      </c>
      <c r="F223" s="11"/>
      <c r="G223" s="40">
        <f t="shared" si="7"/>
        <v>1.2464164765891014E-2</v>
      </c>
      <c r="H223" s="86">
        <v>726925</v>
      </c>
      <c r="I223" s="15"/>
      <c r="J223" s="15"/>
      <c r="K223" s="15"/>
      <c r="L223" s="15"/>
      <c r="M223" s="15"/>
    </row>
    <row r="224" spans="1:13" ht="14.95" customHeight="1" x14ac:dyDescent="0.3">
      <c r="A224" s="8" t="s">
        <v>7</v>
      </c>
      <c r="B224" s="8" t="s">
        <v>8</v>
      </c>
      <c r="C224" s="51">
        <f>C223</f>
        <v>28</v>
      </c>
      <c r="D224" s="9" t="s">
        <v>162</v>
      </c>
      <c r="E224" s="14" t="s">
        <v>163</v>
      </c>
      <c r="F224" s="11"/>
      <c r="G224" s="40"/>
      <c r="H224" s="86">
        <v>124755</v>
      </c>
      <c r="I224" s="15"/>
      <c r="J224" s="15"/>
      <c r="K224" s="15"/>
      <c r="L224" s="15"/>
      <c r="M224" s="15"/>
    </row>
    <row r="225" spans="1:13" ht="14.95" customHeight="1" x14ac:dyDescent="0.3">
      <c r="A225" s="5" t="s">
        <v>7</v>
      </c>
      <c r="B225" s="5" t="s">
        <v>8</v>
      </c>
      <c r="C225" s="53">
        <f>C223</f>
        <v>28</v>
      </c>
      <c r="D225" s="6" t="s">
        <v>105</v>
      </c>
      <c r="E225" s="24" t="s">
        <v>106</v>
      </c>
      <c r="F225" s="11"/>
      <c r="G225" s="38">
        <f t="shared" ref="G225:G244" si="8">+H225/$H$7*100</f>
        <v>2.5290976413920616E-2</v>
      </c>
      <c r="H225" s="85">
        <v>1475000</v>
      </c>
      <c r="I225" s="15"/>
      <c r="J225" s="15"/>
      <c r="K225" s="15"/>
      <c r="L225" s="15"/>
      <c r="M225" s="15"/>
    </row>
    <row r="226" spans="1:13" ht="14.95" customHeight="1" x14ac:dyDescent="0.3">
      <c r="A226" s="8" t="s">
        <v>7</v>
      </c>
      <c r="B226" s="8" t="s">
        <v>8</v>
      </c>
      <c r="C226" s="51">
        <f>C225</f>
        <v>28</v>
      </c>
      <c r="D226" s="9" t="s">
        <v>167</v>
      </c>
      <c r="E226" s="14" t="s">
        <v>153</v>
      </c>
      <c r="F226" s="11"/>
      <c r="G226" s="40">
        <f t="shared" si="8"/>
        <v>2.5290976413920616E-2</v>
      </c>
      <c r="H226" s="86">
        <v>1475000</v>
      </c>
      <c r="I226" s="15"/>
      <c r="J226" s="15"/>
      <c r="K226" s="15"/>
      <c r="L226" s="15"/>
      <c r="M226" s="15"/>
    </row>
    <row r="227" spans="1:13" ht="26.35" customHeight="1" x14ac:dyDescent="0.3">
      <c r="A227" s="5" t="s">
        <v>7</v>
      </c>
      <c r="B227" s="5" t="s">
        <v>8</v>
      </c>
      <c r="C227" s="50" t="e">
        <f>#REF!+1</f>
        <v>#REF!</v>
      </c>
      <c r="D227" s="19"/>
      <c r="E227" s="74" t="s">
        <v>225</v>
      </c>
      <c r="F227" s="20"/>
      <c r="G227" s="36">
        <f t="shared" si="8"/>
        <v>1.310025945967187</v>
      </c>
      <c r="H227" s="83">
        <v>76402280.349999994</v>
      </c>
      <c r="I227" s="15"/>
      <c r="J227" s="15"/>
      <c r="K227" s="15"/>
      <c r="L227" s="15"/>
      <c r="M227" s="15"/>
    </row>
    <row r="228" spans="1:13" ht="26.35" customHeight="1" x14ac:dyDescent="0.3">
      <c r="A228" s="8" t="s">
        <v>7</v>
      </c>
      <c r="B228" s="8" t="s">
        <v>8</v>
      </c>
      <c r="C228" s="52" t="e">
        <f>C227</f>
        <v>#REF!</v>
      </c>
      <c r="D228" s="22">
        <v>1</v>
      </c>
      <c r="E228" s="18" t="s">
        <v>48</v>
      </c>
      <c r="F228" s="23"/>
      <c r="G228" s="37">
        <f t="shared" si="8"/>
        <v>1.310025945967187</v>
      </c>
      <c r="H228" s="84">
        <v>76402280.349999994</v>
      </c>
      <c r="I228" s="15"/>
      <c r="J228" s="15"/>
      <c r="K228" s="15"/>
      <c r="L228" s="15"/>
      <c r="M228" s="15"/>
    </row>
    <row r="229" spans="1:13" ht="15.8" customHeight="1" x14ac:dyDescent="0.3">
      <c r="A229" s="5" t="s">
        <v>7</v>
      </c>
      <c r="B229" s="5" t="s">
        <v>8</v>
      </c>
      <c r="C229" s="53" t="e">
        <f>C227</f>
        <v>#REF!</v>
      </c>
      <c r="D229" s="6" t="s">
        <v>61</v>
      </c>
      <c r="E229" s="62" t="s">
        <v>62</v>
      </c>
      <c r="F229" s="7"/>
      <c r="G229" s="38">
        <f t="shared" si="8"/>
        <v>1.310025945967187</v>
      </c>
      <c r="H229" s="85">
        <v>76402280.349999994</v>
      </c>
      <c r="I229" s="71"/>
      <c r="J229" s="4"/>
      <c r="K229" s="4"/>
      <c r="L229" s="4"/>
      <c r="M229" s="4"/>
    </row>
    <row r="230" spans="1:13" ht="14.95" customHeight="1" x14ac:dyDescent="0.3">
      <c r="A230" s="8" t="s">
        <v>7</v>
      </c>
      <c r="B230" s="8" t="s">
        <v>8</v>
      </c>
      <c r="C230" s="51" t="e">
        <f>C227</f>
        <v>#REF!</v>
      </c>
      <c r="D230" s="9" t="s">
        <v>63</v>
      </c>
      <c r="E230" s="61" t="s">
        <v>152</v>
      </c>
      <c r="F230" s="11"/>
      <c r="G230" s="40">
        <f t="shared" si="8"/>
        <v>1.310025945967187</v>
      </c>
      <c r="H230" s="86">
        <v>76402280.349999994</v>
      </c>
      <c r="I230" s="71"/>
      <c r="J230" s="4"/>
      <c r="K230" s="4"/>
      <c r="L230" s="4"/>
      <c r="M230" s="4"/>
    </row>
    <row r="231" spans="1:13" ht="26.35" customHeight="1" x14ac:dyDescent="0.3">
      <c r="A231" s="5" t="s">
        <v>7</v>
      </c>
      <c r="B231" s="5" t="s">
        <v>8</v>
      </c>
      <c r="C231" s="50" t="e">
        <f>C227+1</f>
        <v>#REF!</v>
      </c>
      <c r="D231" s="19"/>
      <c r="E231" s="75" t="s">
        <v>226</v>
      </c>
      <c r="F231" s="20"/>
      <c r="G231" s="36">
        <f t="shared" si="8"/>
        <v>6.0608054828800659</v>
      </c>
      <c r="H231" s="83">
        <v>353473426.28999996</v>
      </c>
      <c r="I231" s="15"/>
      <c r="J231" s="15"/>
      <c r="K231" s="15"/>
      <c r="L231" s="15"/>
      <c r="M231" s="15"/>
    </row>
    <row r="232" spans="1:13" ht="15.8" customHeight="1" x14ac:dyDescent="0.3">
      <c r="A232" s="8" t="s">
        <v>7</v>
      </c>
      <c r="B232" s="8" t="s">
        <v>8</v>
      </c>
      <c r="C232" s="52" t="e">
        <f>C231</f>
        <v>#REF!</v>
      </c>
      <c r="D232" s="22" t="s">
        <v>168</v>
      </c>
      <c r="E232" s="18" t="s">
        <v>132</v>
      </c>
      <c r="F232" s="23"/>
      <c r="G232" s="37">
        <f t="shared" si="8"/>
        <v>6.0608054828800659</v>
      </c>
      <c r="H232" s="84">
        <v>353473426.28999996</v>
      </c>
      <c r="I232" s="15"/>
      <c r="J232" s="15"/>
      <c r="K232" s="15"/>
      <c r="L232" s="15"/>
      <c r="M232" s="15"/>
    </row>
    <row r="233" spans="1:13" ht="15.8" customHeight="1" x14ac:dyDescent="0.3">
      <c r="A233" s="5" t="s">
        <v>7</v>
      </c>
      <c r="B233" s="5" t="s">
        <v>8</v>
      </c>
      <c r="C233" s="53" t="e">
        <f>C232</f>
        <v>#REF!</v>
      </c>
      <c r="D233" s="6" t="s">
        <v>169</v>
      </c>
      <c r="E233" s="24" t="s">
        <v>170</v>
      </c>
      <c r="F233" s="7"/>
      <c r="G233" s="38">
        <f t="shared" si="8"/>
        <v>6.0608054828800659</v>
      </c>
      <c r="H233" s="85">
        <v>353473426.28999996</v>
      </c>
      <c r="I233" s="15"/>
      <c r="J233" s="15"/>
      <c r="K233" s="15"/>
      <c r="L233" s="15"/>
      <c r="M233" s="15"/>
    </row>
    <row r="234" spans="1:13" ht="14.95" customHeight="1" x14ac:dyDescent="0.3">
      <c r="A234" s="8" t="s">
        <v>7</v>
      </c>
      <c r="B234" s="8" t="s">
        <v>8</v>
      </c>
      <c r="C234" s="51" t="e">
        <f>C233</f>
        <v>#REF!</v>
      </c>
      <c r="D234" s="9" t="s">
        <v>171</v>
      </c>
      <c r="E234" s="14" t="s">
        <v>172</v>
      </c>
      <c r="F234" s="11"/>
      <c r="G234" s="40">
        <f t="shared" si="8"/>
        <v>6.0608054828800659</v>
      </c>
      <c r="H234" s="86">
        <v>353473426.28999996</v>
      </c>
      <c r="I234" s="15"/>
      <c r="J234" s="15"/>
      <c r="K234" s="15"/>
      <c r="L234" s="15"/>
      <c r="M234" s="15"/>
    </row>
    <row r="235" spans="1:13" ht="26.05" x14ac:dyDescent="0.3">
      <c r="A235" s="5" t="s">
        <v>7</v>
      </c>
      <c r="B235" s="5" t="s">
        <v>8</v>
      </c>
      <c r="C235" s="50" t="e">
        <f>C231+1</f>
        <v>#REF!</v>
      </c>
      <c r="D235" s="19"/>
      <c r="E235" s="74" t="s">
        <v>201</v>
      </c>
      <c r="F235" s="20"/>
      <c r="G235" s="36">
        <f t="shared" si="8"/>
        <v>31.372050602949365</v>
      </c>
      <c r="H235" s="83">
        <v>1829655521.48</v>
      </c>
      <c r="I235" s="146"/>
      <c r="J235" s="146"/>
      <c r="K235" s="4"/>
      <c r="L235" s="4"/>
      <c r="M235" s="4"/>
    </row>
    <row r="236" spans="1:13" ht="15.8" customHeight="1" x14ac:dyDescent="0.3">
      <c r="A236" s="8" t="s">
        <v>7</v>
      </c>
      <c r="B236" s="8" t="s">
        <v>8</v>
      </c>
      <c r="C236" s="52" t="e">
        <f t="shared" ref="C236:C241" si="9">C235</f>
        <v>#REF!</v>
      </c>
      <c r="D236" s="107" t="s">
        <v>187</v>
      </c>
      <c r="E236" s="101" t="s">
        <v>48</v>
      </c>
      <c r="F236" s="23"/>
      <c r="G236" s="37">
        <f t="shared" si="8"/>
        <v>2.2175741483344158</v>
      </c>
      <c r="H236" s="84">
        <v>129331577.20999999</v>
      </c>
      <c r="I236" s="146"/>
      <c r="J236" s="146"/>
      <c r="K236" s="4"/>
      <c r="L236" s="4"/>
      <c r="M236" s="4"/>
    </row>
    <row r="237" spans="1:13" ht="15.8" customHeight="1" x14ac:dyDescent="0.3">
      <c r="A237" s="5" t="s">
        <v>7</v>
      </c>
      <c r="B237" s="5" t="s">
        <v>8</v>
      </c>
      <c r="C237" s="53" t="e">
        <f t="shared" si="9"/>
        <v>#REF!</v>
      </c>
      <c r="D237" s="93" t="s">
        <v>61</v>
      </c>
      <c r="E237" s="106" t="s">
        <v>62</v>
      </c>
      <c r="F237" s="7"/>
      <c r="G237" s="38">
        <f t="shared" si="8"/>
        <v>2.2175741483344158</v>
      </c>
      <c r="H237" s="85">
        <v>129331577.20999999</v>
      </c>
      <c r="I237" s="146"/>
      <c r="J237" s="146"/>
      <c r="K237" s="4"/>
      <c r="L237" s="4"/>
      <c r="M237" s="4"/>
    </row>
    <row r="238" spans="1:13" ht="14.95" customHeight="1" x14ac:dyDescent="0.3">
      <c r="A238" s="8" t="s">
        <v>7</v>
      </c>
      <c r="B238" s="8" t="s">
        <v>8</v>
      </c>
      <c r="C238" s="51" t="e">
        <f t="shared" si="9"/>
        <v>#REF!</v>
      </c>
      <c r="D238" s="91" t="s">
        <v>63</v>
      </c>
      <c r="E238" s="105" t="s">
        <v>188</v>
      </c>
      <c r="F238" s="11"/>
      <c r="G238" s="40">
        <f t="shared" si="8"/>
        <v>2.2175741483344158</v>
      </c>
      <c r="H238" s="86">
        <v>129331577.20999999</v>
      </c>
      <c r="I238" s="147"/>
      <c r="J238" s="147"/>
      <c r="K238" s="4"/>
      <c r="L238" s="4"/>
      <c r="M238" s="4"/>
    </row>
    <row r="239" spans="1:13" ht="15.8" customHeight="1" x14ac:dyDescent="0.3">
      <c r="A239" s="104" t="s">
        <v>7</v>
      </c>
      <c r="B239" s="103" t="s">
        <v>8</v>
      </c>
      <c r="C239" s="52" t="e">
        <f t="shared" si="9"/>
        <v>#REF!</v>
      </c>
      <c r="D239" s="102" t="s">
        <v>7</v>
      </c>
      <c r="E239" s="101" t="s">
        <v>143</v>
      </c>
      <c r="F239" s="23"/>
      <c r="G239" s="37">
        <f t="shared" si="8"/>
        <v>0.30394378708346548</v>
      </c>
      <c r="H239" s="84">
        <v>17726365.27</v>
      </c>
      <c r="I239" s="147"/>
      <c r="J239" s="147"/>
      <c r="K239" s="4"/>
      <c r="L239" s="4"/>
      <c r="M239" s="4"/>
    </row>
    <row r="240" spans="1:13" ht="15.8" customHeight="1" x14ac:dyDescent="0.3">
      <c r="A240" s="100" t="s">
        <v>7</v>
      </c>
      <c r="B240" s="99" t="s">
        <v>8</v>
      </c>
      <c r="C240" s="53" t="e">
        <f t="shared" si="9"/>
        <v>#REF!</v>
      </c>
      <c r="D240" s="98" t="s">
        <v>190</v>
      </c>
      <c r="E240" s="92" t="s">
        <v>191</v>
      </c>
      <c r="F240" s="7"/>
      <c r="G240" s="38">
        <f t="shared" si="8"/>
        <v>0.30394378708346548</v>
      </c>
      <c r="H240" s="85">
        <v>17726365.27</v>
      </c>
      <c r="I240" s="147"/>
      <c r="J240" s="147"/>
      <c r="K240" s="4"/>
      <c r="L240" s="4"/>
      <c r="M240" s="4"/>
    </row>
    <row r="241" spans="1:13" ht="28.55" customHeight="1" x14ac:dyDescent="0.3">
      <c r="A241" s="97" t="s">
        <v>7</v>
      </c>
      <c r="B241" s="96" t="s">
        <v>8</v>
      </c>
      <c r="C241" s="51" t="e">
        <f t="shared" si="9"/>
        <v>#REF!</v>
      </c>
      <c r="D241" s="95" t="s">
        <v>192</v>
      </c>
      <c r="E241" s="94" t="s">
        <v>193</v>
      </c>
      <c r="F241" s="11"/>
      <c r="G241" s="40">
        <f t="shared" si="8"/>
        <v>0.30394378708346548</v>
      </c>
      <c r="H241" s="86">
        <v>17726365.27</v>
      </c>
      <c r="I241" s="147"/>
      <c r="J241" s="147"/>
      <c r="K241" s="4"/>
      <c r="L241" s="4"/>
      <c r="M241" s="4"/>
    </row>
    <row r="242" spans="1:13" ht="15.8" customHeight="1" x14ac:dyDescent="0.3">
      <c r="A242" s="8" t="s">
        <v>7</v>
      </c>
      <c r="B242" s="8" t="s">
        <v>8</v>
      </c>
      <c r="C242" s="52" t="e">
        <f>C235</f>
        <v>#REF!</v>
      </c>
      <c r="D242" s="22" t="s">
        <v>168</v>
      </c>
      <c r="E242" s="18" t="s">
        <v>132</v>
      </c>
      <c r="F242" s="23"/>
      <c r="G242" s="37">
        <f t="shared" si="8"/>
        <v>28.850532667531482</v>
      </c>
      <c r="H242" s="84">
        <v>1682597579</v>
      </c>
      <c r="I242" s="147"/>
      <c r="J242" s="147"/>
      <c r="K242" s="4"/>
      <c r="L242" s="4"/>
      <c r="M242" s="4"/>
    </row>
    <row r="243" spans="1:13" ht="15.8" customHeight="1" x14ac:dyDescent="0.3">
      <c r="A243" s="5" t="s">
        <v>7</v>
      </c>
      <c r="B243" s="5" t="s">
        <v>8</v>
      </c>
      <c r="C243" s="53" t="e">
        <f>C242</f>
        <v>#REF!</v>
      </c>
      <c r="D243" s="93" t="s">
        <v>133</v>
      </c>
      <c r="E243" s="92" t="s">
        <v>134</v>
      </c>
      <c r="F243" s="7"/>
      <c r="G243" s="38">
        <f t="shared" si="8"/>
        <v>19.934391830081502</v>
      </c>
      <c r="H243" s="85">
        <v>1162597579</v>
      </c>
      <c r="I243" s="147"/>
      <c r="J243" s="147"/>
      <c r="K243" s="4"/>
      <c r="L243" s="4"/>
      <c r="M243" s="4"/>
    </row>
    <row r="244" spans="1:13" ht="14.95" customHeight="1" x14ac:dyDescent="0.3">
      <c r="A244" s="8" t="s">
        <v>7</v>
      </c>
      <c r="B244" s="8" t="s">
        <v>8</v>
      </c>
      <c r="C244" s="51" t="e">
        <f>C243</f>
        <v>#REF!</v>
      </c>
      <c r="D244" s="91" t="s">
        <v>183</v>
      </c>
      <c r="E244" s="90" t="s">
        <v>184</v>
      </c>
      <c r="F244" s="11"/>
      <c r="G244" s="40">
        <f t="shared" si="8"/>
        <v>15.129908386890612</v>
      </c>
      <c r="H244" s="86">
        <v>882394357</v>
      </c>
      <c r="I244" s="147"/>
      <c r="J244" s="147"/>
      <c r="K244" s="4"/>
      <c r="L244" s="4"/>
      <c r="M244" s="4"/>
    </row>
    <row r="245" spans="1:13" ht="14.95" customHeight="1" x14ac:dyDescent="0.3">
      <c r="A245" s="8" t="s">
        <v>7</v>
      </c>
      <c r="B245" s="8" t="s">
        <v>8</v>
      </c>
      <c r="C245" s="8" t="s">
        <v>230</v>
      </c>
      <c r="D245" s="9" t="s">
        <v>174</v>
      </c>
      <c r="E245" s="14" t="s">
        <v>175</v>
      </c>
      <c r="F245" s="11"/>
      <c r="G245" s="40"/>
      <c r="H245" s="86">
        <v>280203222</v>
      </c>
      <c r="I245" s="147"/>
      <c r="J245" s="147"/>
      <c r="K245" s="4"/>
      <c r="L245" s="4"/>
      <c r="M245" s="4"/>
    </row>
    <row r="246" spans="1:13" ht="15.8" customHeight="1" x14ac:dyDescent="0.3">
      <c r="A246" s="5" t="s">
        <v>7</v>
      </c>
      <c r="B246" s="5" t="s">
        <v>8</v>
      </c>
      <c r="C246" s="53" t="e">
        <f>C242</f>
        <v>#REF!</v>
      </c>
      <c r="D246" s="6" t="s">
        <v>169</v>
      </c>
      <c r="E246" s="24" t="s">
        <v>170</v>
      </c>
      <c r="F246" s="7"/>
      <c r="G246" s="38">
        <f t="shared" ref="G246:G293" si="10">+H246/$H$7*100</f>
        <v>8.91614083744998</v>
      </c>
      <c r="H246" s="85">
        <v>520000000</v>
      </c>
      <c r="I246" s="147"/>
      <c r="J246" s="147"/>
      <c r="K246" s="4"/>
      <c r="L246" s="4"/>
      <c r="M246" s="4"/>
    </row>
    <row r="247" spans="1:13" ht="15.8" customHeight="1" x14ac:dyDescent="0.3">
      <c r="A247" s="8" t="s">
        <v>7</v>
      </c>
      <c r="B247" s="8" t="s">
        <v>8</v>
      </c>
      <c r="C247" s="51" t="e">
        <f>C246</f>
        <v>#REF!</v>
      </c>
      <c r="D247" s="9" t="s">
        <v>171</v>
      </c>
      <c r="E247" s="14" t="s">
        <v>172</v>
      </c>
      <c r="F247" s="11"/>
      <c r="G247" s="40">
        <f t="shared" si="10"/>
        <v>8.91614083744998</v>
      </c>
      <c r="H247" s="86">
        <v>520000000</v>
      </c>
      <c r="I247" s="147"/>
      <c r="J247" s="147"/>
      <c r="K247" s="4"/>
      <c r="L247" s="4"/>
      <c r="M247" s="4"/>
    </row>
    <row r="248" spans="1:13" ht="43.2" x14ac:dyDescent="0.3">
      <c r="A248" s="88" t="s">
        <v>7</v>
      </c>
      <c r="B248" s="88" t="s">
        <v>8</v>
      </c>
      <c r="C248" s="50" t="e">
        <f>C244+1</f>
        <v>#REF!</v>
      </c>
      <c r="D248" s="19"/>
      <c r="E248" s="89" t="s">
        <v>231</v>
      </c>
      <c r="F248" s="20"/>
      <c r="G248" s="36">
        <f t="shared" si="10"/>
        <v>0.25969888242097139</v>
      </c>
      <c r="H248" s="83">
        <v>15145949.5</v>
      </c>
      <c r="I248" s="15"/>
      <c r="J248" s="71"/>
      <c r="K248" s="15"/>
      <c r="L248" s="15"/>
      <c r="M248" s="15"/>
    </row>
    <row r="249" spans="1:13" ht="15.8" customHeight="1" x14ac:dyDescent="0.3">
      <c r="A249" s="8" t="s">
        <v>7</v>
      </c>
      <c r="B249" s="8" t="s">
        <v>8</v>
      </c>
      <c r="C249" s="52" t="e">
        <f>C248</f>
        <v>#REF!</v>
      </c>
      <c r="D249" s="22" t="s">
        <v>168</v>
      </c>
      <c r="E249" s="18" t="s">
        <v>132</v>
      </c>
      <c r="F249" s="23"/>
      <c r="G249" s="37">
        <f t="shared" si="10"/>
        <v>0.25969888242097139</v>
      </c>
      <c r="H249" s="84">
        <v>15145949.5</v>
      </c>
      <c r="I249" s="15"/>
      <c r="J249" s="71"/>
      <c r="K249" s="15"/>
      <c r="L249" s="15"/>
      <c r="M249" s="15"/>
    </row>
    <row r="250" spans="1:13" ht="15.8" customHeight="1" x14ac:dyDescent="0.3">
      <c r="A250" s="5" t="s">
        <v>7</v>
      </c>
      <c r="B250" s="5" t="s">
        <v>8</v>
      </c>
      <c r="C250" s="53" t="e">
        <f>C249</f>
        <v>#REF!</v>
      </c>
      <c r="D250" s="6" t="s">
        <v>169</v>
      </c>
      <c r="E250" s="24" t="s">
        <v>170</v>
      </c>
      <c r="F250" s="7"/>
      <c r="G250" s="38">
        <f t="shared" si="10"/>
        <v>0.25969888242097139</v>
      </c>
      <c r="H250" s="85">
        <v>15145949.5</v>
      </c>
      <c r="I250" s="15"/>
      <c r="J250" s="70"/>
      <c r="K250" s="15"/>
      <c r="L250" s="15"/>
      <c r="M250" s="15"/>
    </row>
    <row r="251" spans="1:13" ht="14.95" customHeight="1" x14ac:dyDescent="0.3">
      <c r="A251" s="8" t="s">
        <v>7</v>
      </c>
      <c r="B251" s="8" t="s">
        <v>8</v>
      </c>
      <c r="C251" s="51" t="e">
        <f>C250</f>
        <v>#REF!</v>
      </c>
      <c r="D251" s="9" t="s">
        <v>171</v>
      </c>
      <c r="E251" s="14" t="s">
        <v>172</v>
      </c>
      <c r="F251" s="11"/>
      <c r="G251" s="40">
        <f t="shared" si="10"/>
        <v>0.25969888242097139</v>
      </c>
      <c r="H251" s="86">
        <v>15145949.5</v>
      </c>
      <c r="I251" s="15"/>
      <c r="J251" s="71"/>
      <c r="K251" s="15"/>
      <c r="L251" s="15"/>
      <c r="M251" s="15"/>
    </row>
    <row r="252" spans="1:13" x14ac:dyDescent="0.3">
      <c r="A252" s="88" t="s">
        <v>7</v>
      </c>
      <c r="B252" s="88" t="s">
        <v>8</v>
      </c>
      <c r="C252" s="88" t="s">
        <v>235</v>
      </c>
      <c r="D252" s="19"/>
      <c r="E252" s="75" t="s">
        <v>236</v>
      </c>
      <c r="F252" s="20"/>
      <c r="G252" s="36">
        <f t="shared" si="10"/>
        <v>0.60256059513149629</v>
      </c>
      <c r="H252" s="83">
        <v>35142054.75</v>
      </c>
      <c r="I252" s="15"/>
      <c r="J252" s="71"/>
      <c r="K252" s="15"/>
      <c r="L252" s="15"/>
      <c r="M252" s="15"/>
    </row>
    <row r="253" spans="1:13" ht="15.8" customHeight="1" x14ac:dyDescent="0.3">
      <c r="A253" s="8" t="s">
        <v>7</v>
      </c>
      <c r="B253" s="8" t="s">
        <v>8</v>
      </c>
      <c r="C253" s="52" t="str">
        <f>C252</f>
        <v>34</v>
      </c>
      <c r="D253" s="22" t="s">
        <v>168</v>
      </c>
      <c r="E253" s="18" t="s">
        <v>132</v>
      </c>
      <c r="F253" s="23"/>
      <c r="G253" s="37">
        <f t="shared" si="10"/>
        <v>0.60256059513149629</v>
      </c>
      <c r="H253" s="84">
        <v>35142054.75</v>
      </c>
      <c r="I253" s="15"/>
      <c r="J253" s="71"/>
      <c r="K253" s="15"/>
      <c r="L253" s="15"/>
      <c r="M253" s="15"/>
    </row>
    <row r="254" spans="1:13" ht="15.8" customHeight="1" x14ac:dyDescent="0.3">
      <c r="A254" s="5" t="s">
        <v>7</v>
      </c>
      <c r="B254" s="5" t="s">
        <v>8</v>
      </c>
      <c r="C254" s="53" t="str">
        <f>C253</f>
        <v>34</v>
      </c>
      <c r="D254" s="6" t="s">
        <v>169</v>
      </c>
      <c r="E254" s="24" t="s">
        <v>170</v>
      </c>
      <c r="F254" s="7"/>
      <c r="G254" s="38">
        <f t="shared" si="10"/>
        <v>0.60256059513149629</v>
      </c>
      <c r="H254" s="85">
        <v>35142054.75</v>
      </c>
      <c r="I254" s="15"/>
      <c r="J254" s="71"/>
      <c r="K254" s="15"/>
      <c r="L254" s="15"/>
      <c r="M254" s="15"/>
    </row>
    <row r="255" spans="1:13" ht="14.95" customHeight="1" x14ac:dyDescent="0.3">
      <c r="A255" s="8" t="s">
        <v>7</v>
      </c>
      <c r="B255" s="8" t="s">
        <v>8</v>
      </c>
      <c r="C255" s="51" t="str">
        <f>C254</f>
        <v>34</v>
      </c>
      <c r="D255" s="9" t="s">
        <v>171</v>
      </c>
      <c r="E255" s="14" t="s">
        <v>172</v>
      </c>
      <c r="F255" s="11"/>
      <c r="G255" s="40">
        <f t="shared" si="10"/>
        <v>0.60256059513149629</v>
      </c>
      <c r="H255" s="86">
        <v>35142054.75</v>
      </c>
      <c r="I255" s="15"/>
      <c r="J255" s="71"/>
      <c r="K255" s="15"/>
      <c r="L255" s="15"/>
      <c r="M255" s="15"/>
    </row>
    <row r="256" spans="1:13" ht="28.8" x14ac:dyDescent="0.3">
      <c r="A256" s="88" t="s">
        <v>7</v>
      </c>
      <c r="B256" s="88" t="s">
        <v>8</v>
      </c>
      <c r="C256" s="88">
        <f>C252+1</f>
        <v>35</v>
      </c>
      <c r="D256" s="19"/>
      <c r="E256" s="89" t="s">
        <v>237</v>
      </c>
      <c r="F256" s="20"/>
      <c r="G256" s="36">
        <f t="shared" si="10"/>
        <v>3.4739020195226282</v>
      </c>
      <c r="H256" s="83">
        <v>202602121.59999999</v>
      </c>
      <c r="I256" s="15"/>
      <c r="J256" s="71"/>
      <c r="K256" s="15"/>
      <c r="L256" s="15"/>
      <c r="M256" s="15"/>
    </row>
    <row r="257" spans="1:13" ht="15.8" customHeight="1" x14ac:dyDescent="0.3">
      <c r="A257" s="8" t="s">
        <v>7</v>
      </c>
      <c r="B257" s="8" t="s">
        <v>8</v>
      </c>
      <c r="C257" s="52">
        <f>C256</f>
        <v>35</v>
      </c>
      <c r="D257" s="22" t="s">
        <v>168</v>
      </c>
      <c r="E257" s="18" t="s">
        <v>132</v>
      </c>
      <c r="F257" s="23"/>
      <c r="G257" s="37">
        <f t="shared" si="10"/>
        <v>3.4739020195226282</v>
      </c>
      <c r="H257" s="84">
        <v>202602121.59999999</v>
      </c>
      <c r="I257" s="15"/>
      <c r="J257" s="71"/>
      <c r="K257" s="15"/>
      <c r="L257" s="15"/>
      <c r="M257" s="15"/>
    </row>
    <row r="258" spans="1:13" ht="15.8" customHeight="1" x14ac:dyDescent="0.3">
      <c r="A258" s="5" t="s">
        <v>7</v>
      </c>
      <c r="B258" s="5" t="s">
        <v>8</v>
      </c>
      <c r="C258" s="53">
        <f>C257</f>
        <v>35</v>
      </c>
      <c r="D258" s="6" t="s">
        <v>169</v>
      </c>
      <c r="E258" s="24" t="s">
        <v>170</v>
      </c>
      <c r="F258" s="7"/>
      <c r="G258" s="38">
        <f t="shared" si="10"/>
        <v>3.4739020195226282</v>
      </c>
      <c r="H258" s="85">
        <v>202602121.59999999</v>
      </c>
      <c r="I258" s="15"/>
      <c r="J258" s="71"/>
      <c r="K258" s="15"/>
      <c r="L258" s="15"/>
      <c r="M258" s="15"/>
    </row>
    <row r="259" spans="1:13" ht="14.95" customHeight="1" x14ac:dyDescent="0.3">
      <c r="A259" s="8" t="s">
        <v>7</v>
      </c>
      <c r="B259" s="8" t="s">
        <v>8</v>
      </c>
      <c r="C259" s="51">
        <f>C258</f>
        <v>35</v>
      </c>
      <c r="D259" s="9" t="s">
        <v>171</v>
      </c>
      <c r="E259" s="14" t="s">
        <v>172</v>
      </c>
      <c r="F259" s="11"/>
      <c r="G259" s="40">
        <f t="shared" si="10"/>
        <v>3.4739020195226282</v>
      </c>
      <c r="H259" s="86">
        <v>202602121.59999999</v>
      </c>
      <c r="I259" s="15"/>
      <c r="J259" s="71"/>
      <c r="K259" s="15"/>
      <c r="L259" s="15"/>
      <c r="M259" s="15"/>
    </row>
    <row r="260" spans="1:13" ht="28.8" x14ac:dyDescent="0.3">
      <c r="A260" s="88" t="s">
        <v>7</v>
      </c>
      <c r="B260" s="88" t="s">
        <v>238</v>
      </c>
      <c r="C260" s="88">
        <f>C256+1</f>
        <v>36</v>
      </c>
      <c r="D260" s="19"/>
      <c r="E260" s="89" t="s">
        <v>239</v>
      </c>
      <c r="F260" s="20"/>
      <c r="G260" s="36">
        <f t="shared" si="10"/>
        <v>2.5716450128027613</v>
      </c>
      <c r="H260" s="83">
        <v>149981413.59999999</v>
      </c>
      <c r="I260" s="15"/>
      <c r="J260" s="71"/>
      <c r="K260" s="15"/>
      <c r="L260" s="15"/>
      <c r="M260" s="15"/>
    </row>
    <row r="261" spans="1:13" ht="15.8" customHeight="1" x14ac:dyDescent="0.3">
      <c r="A261" s="8" t="s">
        <v>7</v>
      </c>
      <c r="B261" s="8" t="s">
        <v>8</v>
      </c>
      <c r="C261" s="52">
        <f>C260</f>
        <v>36</v>
      </c>
      <c r="D261" s="22" t="s">
        <v>168</v>
      </c>
      <c r="E261" s="18" t="s">
        <v>132</v>
      </c>
      <c r="F261" s="23"/>
      <c r="G261" s="37">
        <f t="shared" si="10"/>
        <v>2.5716450128027613</v>
      </c>
      <c r="H261" s="84">
        <v>149981413.59999999</v>
      </c>
      <c r="I261" s="15"/>
      <c r="J261" s="71"/>
      <c r="K261" s="15"/>
      <c r="L261" s="15"/>
      <c r="M261" s="15"/>
    </row>
    <row r="262" spans="1:13" ht="15.8" customHeight="1" x14ac:dyDescent="0.3">
      <c r="A262" s="5" t="s">
        <v>7</v>
      </c>
      <c r="B262" s="5" t="s">
        <v>8</v>
      </c>
      <c r="C262" s="53">
        <f>C261</f>
        <v>36</v>
      </c>
      <c r="D262" s="6" t="s">
        <v>169</v>
      </c>
      <c r="E262" s="24" t="s">
        <v>170</v>
      </c>
      <c r="F262" s="7"/>
      <c r="G262" s="38">
        <f t="shared" si="10"/>
        <v>2.5716450128027613</v>
      </c>
      <c r="H262" s="85">
        <v>149981413.59999999</v>
      </c>
      <c r="I262" s="71"/>
      <c r="J262" s="4"/>
      <c r="K262" s="4"/>
      <c r="L262" s="4"/>
      <c r="M262" s="4"/>
    </row>
    <row r="263" spans="1:13" ht="14.95" customHeight="1" x14ac:dyDescent="0.3">
      <c r="A263" s="8" t="s">
        <v>7</v>
      </c>
      <c r="B263" s="8" t="s">
        <v>8</v>
      </c>
      <c r="C263" s="51">
        <f>C262</f>
        <v>36</v>
      </c>
      <c r="D263" s="9" t="s">
        <v>171</v>
      </c>
      <c r="E263" s="14" t="s">
        <v>172</v>
      </c>
      <c r="F263" s="11"/>
      <c r="G263" s="40">
        <f t="shared" si="10"/>
        <v>2.5716450128027613</v>
      </c>
      <c r="H263" s="86">
        <v>149981413.59999999</v>
      </c>
      <c r="I263" s="71"/>
      <c r="J263" s="4"/>
      <c r="K263" s="4"/>
      <c r="L263" s="4"/>
      <c r="M263" s="4"/>
    </row>
    <row r="264" spans="1:13" ht="28.8" x14ac:dyDescent="0.3">
      <c r="A264" s="88" t="s">
        <v>7</v>
      </c>
      <c r="B264" s="88" t="s">
        <v>8</v>
      </c>
      <c r="C264" s="88">
        <f>C260+1</f>
        <v>37</v>
      </c>
      <c r="D264" s="19"/>
      <c r="E264" s="89" t="s">
        <v>240</v>
      </c>
      <c r="F264" s="20"/>
      <c r="G264" s="36">
        <f t="shared" si="10"/>
        <v>0.31201691932162456</v>
      </c>
      <c r="H264" s="83">
        <v>18197200</v>
      </c>
      <c r="I264" s="71"/>
      <c r="J264" s="4"/>
      <c r="K264" s="4"/>
      <c r="L264" s="4"/>
      <c r="M264" s="4"/>
    </row>
    <row r="265" spans="1:13" ht="15.8" customHeight="1" x14ac:dyDescent="0.3">
      <c r="A265" s="8" t="s">
        <v>7</v>
      </c>
      <c r="B265" s="8" t="s">
        <v>8</v>
      </c>
      <c r="C265" s="52">
        <f>C264</f>
        <v>37</v>
      </c>
      <c r="D265" s="22" t="s">
        <v>168</v>
      </c>
      <c r="E265" s="18" t="s">
        <v>132</v>
      </c>
      <c r="F265" s="23"/>
      <c r="G265" s="37">
        <f t="shared" si="10"/>
        <v>0.31201691932162456</v>
      </c>
      <c r="H265" s="84">
        <v>18197200</v>
      </c>
      <c r="I265" s="71"/>
      <c r="J265" s="4"/>
      <c r="K265" s="4"/>
      <c r="L265" s="4"/>
      <c r="M265" s="4"/>
    </row>
    <row r="266" spans="1:13" ht="15.8" customHeight="1" x14ac:dyDescent="0.3">
      <c r="A266" s="5" t="s">
        <v>7</v>
      </c>
      <c r="B266" s="5" t="s">
        <v>8</v>
      </c>
      <c r="C266" s="53">
        <f>C265</f>
        <v>37</v>
      </c>
      <c r="D266" s="6" t="s">
        <v>169</v>
      </c>
      <c r="E266" s="24" t="s">
        <v>170</v>
      </c>
      <c r="F266" s="7"/>
      <c r="G266" s="38">
        <f t="shared" si="10"/>
        <v>0.31201691932162456</v>
      </c>
      <c r="H266" s="85">
        <v>18197200</v>
      </c>
      <c r="I266" s="71"/>
      <c r="J266" s="4"/>
      <c r="K266" s="4"/>
      <c r="L266" s="4"/>
      <c r="M266" s="4"/>
    </row>
    <row r="267" spans="1:13" ht="14.95" customHeight="1" x14ac:dyDescent="0.3">
      <c r="A267" s="8" t="s">
        <v>7</v>
      </c>
      <c r="B267" s="8" t="s">
        <v>8</v>
      </c>
      <c r="C267" s="51">
        <f>C266</f>
        <v>37</v>
      </c>
      <c r="D267" s="9" t="s">
        <v>171</v>
      </c>
      <c r="E267" s="14" t="s">
        <v>172</v>
      </c>
      <c r="F267" s="11"/>
      <c r="G267" s="40">
        <f t="shared" si="10"/>
        <v>0.31201691932162456</v>
      </c>
      <c r="H267" s="86">
        <v>18197200</v>
      </c>
      <c r="I267" s="71"/>
      <c r="J267" s="4"/>
      <c r="K267" s="4"/>
      <c r="L267" s="4"/>
      <c r="M267" s="4"/>
    </row>
    <row r="268" spans="1:13" ht="28.8" x14ac:dyDescent="0.3">
      <c r="A268" s="88" t="s">
        <v>7</v>
      </c>
      <c r="B268" s="88" t="s">
        <v>8</v>
      </c>
      <c r="C268" s="88">
        <f>C264+1</f>
        <v>38</v>
      </c>
      <c r="D268" s="19"/>
      <c r="E268" s="89" t="s">
        <v>252</v>
      </c>
      <c r="F268" s="20"/>
      <c r="G268" s="36">
        <f t="shared" si="10"/>
        <v>0.39556599426029276</v>
      </c>
      <c r="H268" s="83">
        <v>23069882</v>
      </c>
      <c r="I268" s="71"/>
      <c r="J268" s="4"/>
      <c r="K268" s="4"/>
      <c r="L268" s="4"/>
      <c r="M268" s="4"/>
    </row>
    <row r="269" spans="1:13" ht="15.8" customHeight="1" x14ac:dyDescent="0.3">
      <c r="A269" s="5" t="s">
        <v>7</v>
      </c>
      <c r="B269" s="5" t="s">
        <v>8</v>
      </c>
      <c r="C269" s="64">
        <f>C268</f>
        <v>38</v>
      </c>
      <c r="D269" s="22" t="s">
        <v>187</v>
      </c>
      <c r="E269" s="18" t="s">
        <v>48</v>
      </c>
      <c r="F269" s="37"/>
      <c r="G269" s="44">
        <f t="shared" si="10"/>
        <v>7.7158911093317142E-2</v>
      </c>
      <c r="H269" s="84">
        <v>4500000</v>
      </c>
      <c r="I269" s="71"/>
      <c r="J269" s="4"/>
      <c r="K269" s="4"/>
      <c r="L269" s="4"/>
      <c r="M269" s="4"/>
    </row>
    <row r="270" spans="1:13" ht="15.8" customHeight="1" x14ac:dyDescent="0.3">
      <c r="A270" s="8" t="s">
        <v>7</v>
      </c>
      <c r="B270" s="8" t="s">
        <v>8</v>
      </c>
      <c r="C270" s="53">
        <f>C269</f>
        <v>38</v>
      </c>
      <c r="D270" s="6" t="s">
        <v>197</v>
      </c>
      <c r="E270" s="24" t="s">
        <v>198</v>
      </c>
      <c r="F270" s="63"/>
      <c r="G270" s="38">
        <f t="shared" si="10"/>
        <v>7.7158911093317142E-2</v>
      </c>
      <c r="H270" s="85">
        <v>4500000</v>
      </c>
      <c r="I270" s="71"/>
      <c r="J270" s="4"/>
      <c r="K270" s="4"/>
      <c r="L270" s="4"/>
      <c r="M270" s="4"/>
    </row>
    <row r="271" spans="1:13" ht="15.8" customHeight="1" x14ac:dyDescent="0.3">
      <c r="A271" s="5" t="s">
        <v>7</v>
      </c>
      <c r="B271" s="5" t="s">
        <v>8</v>
      </c>
      <c r="C271" s="51">
        <f>C270</f>
        <v>38</v>
      </c>
      <c r="D271" s="9" t="s">
        <v>199</v>
      </c>
      <c r="E271" s="14" t="s">
        <v>200</v>
      </c>
      <c r="F271" s="63"/>
      <c r="G271" s="40">
        <f t="shared" si="10"/>
        <v>7.7158911093317142E-2</v>
      </c>
      <c r="H271" s="86">
        <v>4500000</v>
      </c>
      <c r="I271" s="71"/>
      <c r="J271" s="4"/>
      <c r="K271" s="4"/>
      <c r="L271" s="4"/>
      <c r="M271" s="4"/>
    </row>
    <row r="272" spans="1:13" ht="15.8" customHeight="1" x14ac:dyDescent="0.3">
      <c r="A272" s="5" t="s">
        <v>7</v>
      </c>
      <c r="B272" s="5" t="s">
        <v>8</v>
      </c>
      <c r="C272" s="52">
        <f>C268</f>
        <v>38</v>
      </c>
      <c r="D272" s="110" t="s">
        <v>241</v>
      </c>
      <c r="E272" s="111" t="s">
        <v>96</v>
      </c>
      <c r="F272" s="63"/>
      <c r="G272" s="112">
        <f t="shared" si="10"/>
        <v>0.31840708316697564</v>
      </c>
      <c r="H272" s="122">
        <v>18569882</v>
      </c>
      <c r="I272" s="71"/>
      <c r="J272" s="4"/>
      <c r="K272" s="4"/>
      <c r="L272" s="4"/>
      <c r="M272" s="4"/>
    </row>
    <row r="273" spans="1:13" ht="26.35" customHeight="1" x14ac:dyDescent="0.3">
      <c r="A273" s="8" t="s">
        <v>7</v>
      </c>
      <c r="B273" s="8" t="s">
        <v>8</v>
      </c>
      <c r="C273" s="53" t="e">
        <f>#REF!</f>
        <v>#REF!</v>
      </c>
      <c r="D273" s="6" t="s">
        <v>105</v>
      </c>
      <c r="E273" s="24" t="s">
        <v>106</v>
      </c>
      <c r="F273" s="7"/>
      <c r="G273" s="38">
        <f t="shared" si="10"/>
        <v>0.31840708316697564</v>
      </c>
      <c r="H273" s="85">
        <v>18569882</v>
      </c>
      <c r="I273" s="71"/>
      <c r="J273" s="4"/>
      <c r="K273" s="4"/>
      <c r="L273" s="4"/>
      <c r="M273" s="4"/>
    </row>
    <row r="274" spans="1:13" ht="15.8" customHeight="1" x14ac:dyDescent="0.3">
      <c r="A274" s="5" t="s">
        <v>7</v>
      </c>
      <c r="B274" s="5" t="s">
        <v>8</v>
      </c>
      <c r="C274" s="51" t="e">
        <f t="shared" ref="C274:C277" si="11">C273</f>
        <v>#REF!</v>
      </c>
      <c r="D274" s="9" t="s">
        <v>107</v>
      </c>
      <c r="E274" s="14" t="s">
        <v>151</v>
      </c>
      <c r="F274" s="11"/>
      <c r="G274" s="40">
        <f t="shared" si="10"/>
        <v>8.1351074757989875E-2</v>
      </c>
      <c r="H274" s="86">
        <v>4744492</v>
      </c>
      <c r="I274" s="71"/>
      <c r="J274" s="4"/>
      <c r="K274" s="4"/>
      <c r="L274" s="4"/>
      <c r="M274" s="4"/>
    </row>
    <row r="275" spans="1:13" ht="14.95" customHeight="1" x14ac:dyDescent="0.3">
      <c r="A275" s="8" t="s">
        <v>7</v>
      </c>
      <c r="B275" s="8" t="s">
        <v>8</v>
      </c>
      <c r="C275" s="51" t="e">
        <f t="shared" si="11"/>
        <v>#REF!</v>
      </c>
      <c r="D275" s="9" t="s">
        <v>167</v>
      </c>
      <c r="E275" s="14" t="s">
        <v>153</v>
      </c>
      <c r="F275" s="14"/>
      <c r="G275" s="40">
        <f t="shared" si="10"/>
        <v>0.22270119312493816</v>
      </c>
      <c r="H275" s="86">
        <v>12988200</v>
      </c>
      <c r="I275" s="71"/>
      <c r="J275" s="4"/>
      <c r="K275" s="4"/>
      <c r="L275" s="4"/>
      <c r="M275" s="4"/>
    </row>
    <row r="276" spans="1:13" ht="15.8" customHeight="1" x14ac:dyDescent="0.3">
      <c r="A276" s="5" t="s">
        <v>7</v>
      </c>
      <c r="B276" s="5" t="s">
        <v>8</v>
      </c>
      <c r="C276" s="51" t="e">
        <f t="shared" si="11"/>
        <v>#REF!</v>
      </c>
      <c r="D276" s="9" t="s">
        <v>173</v>
      </c>
      <c r="E276" s="14" t="s">
        <v>164</v>
      </c>
      <c r="F276" s="14"/>
      <c r="G276" s="40">
        <f t="shared" si="10"/>
        <v>1.2902684577271365E-2</v>
      </c>
      <c r="H276" s="86">
        <v>752500</v>
      </c>
      <c r="I276" s="71"/>
      <c r="J276" s="4"/>
      <c r="K276" s="4"/>
      <c r="L276" s="4"/>
      <c r="M276" s="4"/>
    </row>
    <row r="277" spans="1:13" ht="15.8" customHeight="1" x14ac:dyDescent="0.3">
      <c r="A277" s="5" t="s">
        <v>7</v>
      </c>
      <c r="B277" s="5" t="s">
        <v>8</v>
      </c>
      <c r="C277" s="51" t="e">
        <f t="shared" si="11"/>
        <v>#REF!</v>
      </c>
      <c r="D277" s="9" t="s">
        <v>232</v>
      </c>
      <c r="E277" s="14" t="s">
        <v>242</v>
      </c>
      <c r="F277" s="14"/>
      <c r="G277" s="40">
        <f t="shared" si="10"/>
        <v>1.4521307067762287E-3</v>
      </c>
      <c r="H277" s="86">
        <v>84690</v>
      </c>
      <c r="I277" s="71"/>
      <c r="J277" s="4"/>
      <c r="K277" s="4"/>
      <c r="L277" s="4"/>
      <c r="M277" s="4"/>
    </row>
    <row r="278" spans="1:13" ht="28.8" x14ac:dyDescent="0.3">
      <c r="A278" s="88" t="s">
        <v>7</v>
      </c>
      <c r="B278" s="88" t="s">
        <v>8</v>
      </c>
      <c r="C278" s="88" t="s">
        <v>243</v>
      </c>
      <c r="D278" s="19"/>
      <c r="E278" s="89" t="s">
        <v>244</v>
      </c>
      <c r="F278" s="20"/>
      <c r="G278" s="36">
        <f t="shared" si="10"/>
        <v>1.4890486909171025E-2</v>
      </c>
      <c r="H278" s="83">
        <v>868431.01</v>
      </c>
      <c r="I278" s="71"/>
      <c r="J278" s="4"/>
      <c r="K278" s="4"/>
      <c r="L278" s="4"/>
      <c r="M278" s="4"/>
    </row>
    <row r="279" spans="1:13" ht="15.8" customHeight="1" x14ac:dyDescent="0.3">
      <c r="A279" s="21" t="s">
        <v>7</v>
      </c>
      <c r="B279" s="21" t="s">
        <v>8</v>
      </c>
      <c r="C279" s="52" t="str">
        <f>C278</f>
        <v>39</v>
      </c>
      <c r="D279" s="22" t="s">
        <v>245</v>
      </c>
      <c r="E279" s="113" t="s">
        <v>142</v>
      </c>
      <c r="F279" s="23"/>
      <c r="G279" s="37">
        <f t="shared" si="10"/>
        <v>1.4890486909171025E-2</v>
      </c>
      <c r="H279" s="84">
        <v>868431.01</v>
      </c>
      <c r="I279" s="71"/>
      <c r="J279" s="4"/>
      <c r="K279" s="4"/>
      <c r="L279" s="4"/>
      <c r="M279" s="4"/>
    </row>
    <row r="280" spans="1:13" ht="26.35" customHeight="1" x14ac:dyDescent="0.3">
      <c r="A280" s="5" t="s">
        <v>7</v>
      </c>
      <c r="B280" s="5" t="s">
        <v>8</v>
      </c>
      <c r="C280" s="53" t="str">
        <f>C279</f>
        <v>39</v>
      </c>
      <c r="D280" s="6" t="s">
        <v>246</v>
      </c>
      <c r="E280" s="24" t="s">
        <v>247</v>
      </c>
      <c r="F280" s="11"/>
      <c r="G280" s="38">
        <f t="shared" si="10"/>
        <v>1.4890486909171025E-2</v>
      </c>
      <c r="H280" s="85">
        <v>868431.01</v>
      </c>
      <c r="I280" s="71"/>
      <c r="J280" s="4"/>
      <c r="K280" s="4"/>
      <c r="L280" s="4"/>
      <c r="M280" s="4"/>
    </row>
    <row r="281" spans="1:13" ht="14.95" customHeight="1" x14ac:dyDescent="0.3">
      <c r="A281" s="8" t="s">
        <v>7</v>
      </c>
      <c r="B281" s="8" t="s">
        <v>8</v>
      </c>
      <c r="C281" s="51" t="str">
        <f>C280</f>
        <v>39</v>
      </c>
      <c r="D281" s="114" t="s">
        <v>248</v>
      </c>
      <c r="E281" s="115" t="s">
        <v>249</v>
      </c>
      <c r="F281" s="11"/>
      <c r="G281" s="40">
        <f t="shared" si="10"/>
        <v>1.4890486909171025E-2</v>
      </c>
      <c r="H281" s="86">
        <v>868431.01</v>
      </c>
      <c r="I281" s="71"/>
      <c r="J281" s="4"/>
      <c r="K281" s="4"/>
      <c r="L281" s="4"/>
      <c r="M281" s="4"/>
    </row>
    <row r="282" spans="1:13" ht="26.35" customHeight="1" x14ac:dyDescent="0.3">
      <c r="A282" s="5" t="s">
        <v>7</v>
      </c>
      <c r="B282" s="5" t="s">
        <v>8</v>
      </c>
      <c r="C282" s="50">
        <f>C278+1</f>
        <v>40</v>
      </c>
      <c r="D282" s="19"/>
      <c r="E282" s="75" t="s">
        <v>255</v>
      </c>
      <c r="F282" s="20"/>
      <c r="G282" s="36">
        <f t="shared" si="10"/>
        <v>1.1676715212121995</v>
      </c>
      <c r="H282" s="83">
        <v>68100000</v>
      </c>
      <c r="I282" s="15"/>
      <c r="J282" s="15"/>
      <c r="K282" s="15"/>
      <c r="L282" s="15"/>
      <c r="M282" s="15"/>
    </row>
    <row r="283" spans="1:13" ht="15.8" customHeight="1" x14ac:dyDescent="0.3">
      <c r="A283" s="8" t="s">
        <v>7</v>
      </c>
      <c r="B283" s="8" t="s">
        <v>8</v>
      </c>
      <c r="C283" s="52">
        <f>C282</f>
        <v>40</v>
      </c>
      <c r="D283" s="22" t="s">
        <v>168</v>
      </c>
      <c r="E283" s="18" t="s">
        <v>132</v>
      </c>
      <c r="F283" s="23"/>
      <c r="G283" s="37">
        <f t="shared" si="10"/>
        <v>1.1676715212121995</v>
      </c>
      <c r="H283" s="84">
        <v>68100000</v>
      </c>
      <c r="I283" s="15"/>
      <c r="J283" s="15"/>
      <c r="K283" s="15"/>
      <c r="L283" s="15"/>
      <c r="M283" s="15"/>
    </row>
    <row r="284" spans="1:13" ht="15.8" customHeight="1" x14ac:dyDescent="0.3">
      <c r="A284" s="5" t="s">
        <v>7</v>
      </c>
      <c r="B284" s="5" t="s">
        <v>8</v>
      </c>
      <c r="C284" s="53">
        <f>C283</f>
        <v>40</v>
      </c>
      <c r="D284" s="6" t="s">
        <v>169</v>
      </c>
      <c r="E284" s="24" t="s">
        <v>170</v>
      </c>
      <c r="F284" s="7"/>
      <c r="G284" s="38">
        <f t="shared" si="10"/>
        <v>1.1676715212121995</v>
      </c>
      <c r="H284" s="85">
        <v>68100000</v>
      </c>
      <c r="I284" s="15"/>
      <c r="J284" s="15"/>
      <c r="K284" s="15"/>
      <c r="L284" s="15"/>
      <c r="M284" s="15"/>
    </row>
    <row r="285" spans="1:13" ht="14.95" customHeight="1" x14ac:dyDescent="0.3">
      <c r="A285" s="8" t="s">
        <v>7</v>
      </c>
      <c r="B285" s="8" t="s">
        <v>8</v>
      </c>
      <c r="C285" s="51">
        <f>C284</f>
        <v>40</v>
      </c>
      <c r="D285" s="9" t="s">
        <v>171</v>
      </c>
      <c r="E285" s="14" t="s">
        <v>172</v>
      </c>
      <c r="F285" s="11"/>
      <c r="G285" s="40">
        <f t="shared" si="10"/>
        <v>1.1676715212121995</v>
      </c>
      <c r="H285" s="86">
        <v>68100000</v>
      </c>
      <c r="I285" s="15"/>
      <c r="J285" s="15"/>
      <c r="K285" s="15"/>
      <c r="L285" s="15"/>
      <c r="M285" s="15"/>
    </row>
    <row r="286" spans="1:13" ht="26.05" x14ac:dyDescent="0.3">
      <c r="A286" s="5" t="s">
        <v>7</v>
      </c>
      <c r="B286" s="5" t="s">
        <v>8</v>
      </c>
      <c r="C286" s="50">
        <f>C282+1</f>
        <v>41</v>
      </c>
      <c r="D286" s="19"/>
      <c r="E286" s="74" t="s">
        <v>259</v>
      </c>
      <c r="F286" s="20"/>
      <c r="G286" s="36">
        <f t="shared" si="10"/>
        <v>1.0626865221265749</v>
      </c>
      <c r="H286" s="83">
        <v>61977149.259999998</v>
      </c>
      <c r="I286" s="71"/>
      <c r="J286" s="4"/>
      <c r="K286" s="4"/>
      <c r="L286" s="4"/>
      <c r="M286" s="4"/>
    </row>
    <row r="287" spans="1:13" x14ac:dyDescent="0.3">
      <c r="A287" s="8" t="s">
        <v>7</v>
      </c>
      <c r="B287" s="8" t="s">
        <v>8</v>
      </c>
      <c r="C287" s="52">
        <f>C286</f>
        <v>41</v>
      </c>
      <c r="D287" s="22" t="s">
        <v>168</v>
      </c>
      <c r="E287" s="18" t="s">
        <v>132</v>
      </c>
      <c r="F287" s="23"/>
      <c r="G287" s="37">
        <f t="shared" si="10"/>
        <v>1.0626865221265749</v>
      </c>
      <c r="H287" s="84">
        <v>61977149.259999998</v>
      </c>
      <c r="I287" s="71"/>
      <c r="J287" s="4"/>
      <c r="K287" s="4"/>
      <c r="L287" s="4"/>
      <c r="M287" s="4"/>
    </row>
    <row r="288" spans="1:13" x14ac:dyDescent="0.3">
      <c r="A288" s="5" t="s">
        <v>7</v>
      </c>
      <c r="B288" s="5" t="s">
        <v>8</v>
      </c>
      <c r="C288" s="53">
        <f>C287</f>
        <v>41</v>
      </c>
      <c r="D288" s="6" t="s">
        <v>169</v>
      </c>
      <c r="E288" s="24" t="s">
        <v>170</v>
      </c>
      <c r="F288" s="7"/>
      <c r="G288" s="38">
        <f t="shared" si="10"/>
        <v>1.0626865221265749</v>
      </c>
      <c r="H288" s="85">
        <v>61977149.259999998</v>
      </c>
      <c r="I288" s="71"/>
      <c r="J288" s="4"/>
      <c r="K288" s="4"/>
      <c r="L288" s="4"/>
      <c r="M288" s="4"/>
    </row>
    <row r="289" spans="1:13" x14ac:dyDescent="0.3">
      <c r="A289" s="8" t="s">
        <v>7</v>
      </c>
      <c r="B289" s="8" t="s">
        <v>8</v>
      </c>
      <c r="C289" s="51">
        <f>C288</f>
        <v>41</v>
      </c>
      <c r="D289" s="9" t="s">
        <v>171</v>
      </c>
      <c r="E289" s="14" t="s">
        <v>172</v>
      </c>
      <c r="F289" s="11"/>
      <c r="G289" s="40">
        <f t="shared" si="10"/>
        <v>1.0626865221265749</v>
      </c>
      <c r="H289" s="86">
        <v>61977149.259999998</v>
      </c>
      <c r="I289" s="71"/>
      <c r="J289" s="4"/>
      <c r="K289" s="4"/>
      <c r="L289" s="4"/>
      <c r="M289" s="4"/>
    </row>
    <row r="290" spans="1:13" x14ac:dyDescent="0.3">
      <c r="A290" s="5" t="s">
        <v>7</v>
      </c>
      <c r="B290" s="5" t="s">
        <v>8</v>
      </c>
      <c r="C290" s="50">
        <f>C286+1</f>
        <v>42</v>
      </c>
      <c r="D290" s="19"/>
      <c r="E290" s="74" t="s">
        <v>260</v>
      </c>
      <c r="F290" s="20"/>
      <c r="G290" s="36">
        <f t="shared" si="10"/>
        <v>0.25141909307073157</v>
      </c>
      <c r="H290" s="83">
        <v>14663062.279999999</v>
      </c>
      <c r="I290" s="71"/>
      <c r="J290" s="4"/>
      <c r="K290" s="4"/>
      <c r="L290" s="4"/>
      <c r="M290" s="4"/>
    </row>
    <row r="291" spans="1:13" x14ac:dyDescent="0.3">
      <c r="A291" s="8" t="s">
        <v>7</v>
      </c>
      <c r="B291" s="8" t="s">
        <v>8</v>
      </c>
      <c r="C291" s="52">
        <f>C290</f>
        <v>42</v>
      </c>
      <c r="D291" s="22" t="s">
        <v>168</v>
      </c>
      <c r="E291" s="18" t="s">
        <v>132</v>
      </c>
      <c r="F291" s="23"/>
      <c r="G291" s="37">
        <f t="shared" si="10"/>
        <v>0.25141909307073157</v>
      </c>
      <c r="H291" s="84">
        <v>14663062.279999999</v>
      </c>
      <c r="I291" s="71"/>
      <c r="J291" s="4"/>
      <c r="K291" s="4"/>
      <c r="L291" s="4"/>
      <c r="M291" s="4"/>
    </row>
    <row r="292" spans="1:13" x14ac:dyDescent="0.3">
      <c r="A292" s="5" t="s">
        <v>7</v>
      </c>
      <c r="B292" s="5" t="s">
        <v>8</v>
      </c>
      <c r="C292" s="53">
        <f>C291</f>
        <v>42</v>
      </c>
      <c r="D292" s="6" t="s">
        <v>169</v>
      </c>
      <c r="E292" s="24" t="s">
        <v>170</v>
      </c>
      <c r="F292" s="7"/>
      <c r="G292" s="38">
        <f t="shared" si="10"/>
        <v>0.25141909307073157</v>
      </c>
      <c r="H292" s="85">
        <v>14663062.279999999</v>
      </c>
      <c r="I292" s="71"/>
      <c r="J292" s="4"/>
      <c r="K292" s="4"/>
      <c r="L292" s="4"/>
      <c r="M292" s="4"/>
    </row>
    <row r="293" spans="1:13" x14ac:dyDescent="0.3">
      <c r="A293" s="8" t="s">
        <v>7</v>
      </c>
      <c r="B293" s="8" t="s">
        <v>8</v>
      </c>
      <c r="C293" s="51">
        <f>C292</f>
        <v>42</v>
      </c>
      <c r="D293" s="9" t="s">
        <v>171</v>
      </c>
      <c r="E293" s="14" t="s">
        <v>172</v>
      </c>
      <c r="F293" s="11"/>
      <c r="G293" s="40">
        <f t="shared" si="10"/>
        <v>0.25141909307073157</v>
      </c>
      <c r="H293" s="86">
        <v>14663062.279999999</v>
      </c>
      <c r="I293" s="71"/>
      <c r="J293" s="4"/>
      <c r="K293" s="4"/>
      <c r="L293" s="4"/>
      <c r="M293" s="4"/>
    </row>
    <row r="294" spans="1:13" x14ac:dyDescent="0.3">
      <c r="A294" s="5" t="s">
        <v>7</v>
      </c>
      <c r="B294" s="5" t="s">
        <v>8</v>
      </c>
      <c r="C294" s="50">
        <f>C290+1</f>
        <v>43</v>
      </c>
      <c r="D294" s="19"/>
      <c r="E294" s="75" t="s">
        <v>258</v>
      </c>
      <c r="F294" s="20"/>
      <c r="G294" s="36">
        <f>+H294/$H$7*100</f>
        <v>4.6295346655990284E-2</v>
      </c>
      <c r="H294" s="83">
        <v>2700000</v>
      </c>
      <c r="I294" s="71"/>
      <c r="J294" s="4"/>
      <c r="K294" s="4"/>
      <c r="L294" s="4"/>
      <c r="M294" s="4"/>
    </row>
    <row r="295" spans="1:13" x14ac:dyDescent="0.3">
      <c r="A295" s="8" t="s">
        <v>7</v>
      </c>
      <c r="B295" s="8" t="s">
        <v>8</v>
      </c>
      <c r="C295" s="52">
        <f>C294</f>
        <v>43</v>
      </c>
      <c r="D295" s="22" t="s">
        <v>241</v>
      </c>
      <c r="E295" s="18" t="s">
        <v>96</v>
      </c>
      <c r="F295" s="23"/>
      <c r="G295" s="37">
        <f>+H295/$H$7*100</f>
        <v>4.6295346655990284E-2</v>
      </c>
      <c r="H295" s="84">
        <v>2700000</v>
      </c>
      <c r="I295" s="71"/>
      <c r="J295" s="4"/>
      <c r="K295" s="4"/>
      <c r="L295" s="4"/>
      <c r="M295" s="4"/>
    </row>
    <row r="296" spans="1:13" ht="26.05" x14ac:dyDescent="0.3">
      <c r="A296" s="5" t="s">
        <v>7</v>
      </c>
      <c r="B296" s="5" t="s">
        <v>8</v>
      </c>
      <c r="C296" s="53">
        <f>C295</f>
        <v>43</v>
      </c>
      <c r="D296" s="6" t="s">
        <v>105</v>
      </c>
      <c r="E296" s="24" t="s">
        <v>106</v>
      </c>
      <c r="F296" s="7"/>
      <c r="G296" s="38">
        <f>+H296/$H$7*100</f>
        <v>4.6295346655990284E-2</v>
      </c>
      <c r="H296" s="85">
        <v>2700000</v>
      </c>
      <c r="I296" s="71"/>
      <c r="J296" s="4"/>
      <c r="K296" s="4"/>
      <c r="L296" s="4"/>
      <c r="M296" s="4"/>
    </row>
    <row r="297" spans="1:13" x14ac:dyDescent="0.3">
      <c r="A297" s="8" t="s">
        <v>7</v>
      </c>
      <c r="B297" s="8" t="s">
        <v>8</v>
      </c>
      <c r="C297" s="51">
        <f>C296</f>
        <v>43</v>
      </c>
      <c r="D297" s="9" t="s">
        <v>167</v>
      </c>
      <c r="E297" s="14" t="s">
        <v>153</v>
      </c>
      <c r="F297" s="11"/>
      <c r="G297" s="40">
        <f>+H297/$H$7*100</f>
        <v>4.6295346655990284E-2</v>
      </c>
      <c r="H297" s="86">
        <v>2700000</v>
      </c>
      <c r="I297" s="71"/>
      <c r="J297" s="4"/>
      <c r="K297" s="4"/>
      <c r="L297" s="4"/>
      <c r="M297" s="4"/>
    </row>
    <row r="298" spans="1:13" x14ac:dyDescent="0.3">
      <c r="I298" s="71"/>
      <c r="J298" s="4"/>
      <c r="K298" s="4"/>
      <c r="L298" s="4"/>
      <c r="M298" s="4"/>
    </row>
    <row r="299" spans="1:13" x14ac:dyDescent="0.3">
      <c r="I299" s="71"/>
      <c r="J299" s="4"/>
      <c r="K299" s="4"/>
      <c r="L299" s="4"/>
      <c r="M299" s="4"/>
    </row>
    <row r="300" spans="1:13" x14ac:dyDescent="0.3">
      <c r="I300" s="71"/>
      <c r="J300" s="4"/>
      <c r="K300" s="4"/>
      <c r="L300" s="4"/>
      <c r="M300" s="4"/>
    </row>
    <row r="301" spans="1:13" x14ac:dyDescent="0.3">
      <c r="I301" s="71"/>
      <c r="J301" s="4"/>
      <c r="K301" s="4"/>
      <c r="L301" s="4"/>
      <c r="M301" s="4"/>
    </row>
    <row r="302" spans="1:13" x14ac:dyDescent="0.3">
      <c r="I302" s="71"/>
      <c r="J302" s="4"/>
      <c r="K302" s="4"/>
      <c r="L302" s="4"/>
      <c r="M302" s="4"/>
    </row>
    <row r="303" spans="1:13" x14ac:dyDescent="0.3">
      <c r="I303" s="71"/>
      <c r="J303" s="4"/>
      <c r="K303" s="4"/>
      <c r="L303" s="4"/>
      <c r="M303" s="4"/>
    </row>
    <row r="304" spans="1:13" x14ac:dyDescent="0.3">
      <c r="I304" s="71"/>
      <c r="J304" s="4"/>
      <c r="K304" s="4"/>
      <c r="L304" s="4"/>
      <c r="M304" s="4"/>
    </row>
    <row r="305" spans="9:13" x14ac:dyDescent="0.3">
      <c r="I305" s="71"/>
      <c r="J305" s="4"/>
      <c r="K305" s="4"/>
      <c r="L305" s="4"/>
      <c r="M305" s="4"/>
    </row>
    <row r="306" spans="9:13" x14ac:dyDescent="0.3">
      <c r="I306" s="71"/>
      <c r="J306" s="4"/>
      <c r="K306" s="4"/>
      <c r="L306" s="4"/>
      <c r="M306" s="4"/>
    </row>
    <row r="307" spans="9:13" x14ac:dyDescent="0.3">
      <c r="I307" s="71"/>
      <c r="J307" s="4"/>
      <c r="K307" s="4"/>
      <c r="L307" s="4"/>
      <c r="M307" s="4"/>
    </row>
    <row r="308" spans="9:13" x14ac:dyDescent="0.3">
      <c r="I308" s="71"/>
      <c r="J308" s="4"/>
      <c r="K308" s="4"/>
      <c r="L308" s="4"/>
      <c r="M308" s="4"/>
    </row>
    <row r="309" spans="9:13" x14ac:dyDescent="0.3">
      <c r="I309" s="71"/>
      <c r="J309" s="4"/>
      <c r="K309" s="4"/>
      <c r="L309" s="4"/>
      <c r="M309" s="4"/>
    </row>
    <row r="310" spans="9:13" x14ac:dyDescent="0.3">
      <c r="I310" s="71"/>
      <c r="J310" s="4"/>
      <c r="K310" s="4"/>
      <c r="L310" s="4"/>
      <c r="M310" s="4"/>
    </row>
    <row r="311" spans="9:13" x14ac:dyDescent="0.3">
      <c r="I311" s="71"/>
      <c r="J311" s="4"/>
      <c r="K311" s="4"/>
      <c r="L311" s="4"/>
      <c r="M311" s="4"/>
    </row>
    <row r="312" spans="9:13" x14ac:dyDescent="0.3">
      <c r="I312" s="71"/>
      <c r="J312" s="4"/>
      <c r="K312" s="4"/>
      <c r="L312" s="4"/>
      <c r="M312" s="4"/>
    </row>
    <row r="313" spans="9:13" x14ac:dyDescent="0.3">
      <c r="I313" s="71"/>
      <c r="J313" s="4"/>
      <c r="K313" s="4"/>
      <c r="L313" s="4"/>
      <c r="M313" s="4"/>
    </row>
    <row r="314" spans="9:13" x14ac:dyDescent="0.3">
      <c r="I314" s="71"/>
      <c r="J314" s="4"/>
      <c r="K314" s="4"/>
      <c r="L314" s="4"/>
      <c r="M314" s="4"/>
    </row>
    <row r="315" spans="9:13" x14ac:dyDescent="0.3">
      <c r="I315" s="71"/>
      <c r="J315" s="4"/>
      <c r="K315" s="4"/>
      <c r="L315" s="4"/>
      <c r="M315" s="4"/>
    </row>
    <row r="316" spans="9:13" x14ac:dyDescent="0.3">
      <c r="I316" s="71"/>
      <c r="J316" s="4"/>
      <c r="K316" s="4"/>
      <c r="L316" s="4"/>
      <c r="M316" s="4"/>
    </row>
    <row r="317" spans="9:13" x14ac:dyDescent="0.3">
      <c r="I317" s="71"/>
      <c r="J317" s="4"/>
      <c r="K317" s="4"/>
      <c r="L317" s="4"/>
      <c r="M317" s="4"/>
    </row>
    <row r="318" spans="9:13" x14ac:dyDescent="0.3">
      <c r="I318" s="71"/>
      <c r="J318" s="4"/>
      <c r="K318" s="4"/>
      <c r="L318" s="4"/>
      <c r="M318" s="4"/>
    </row>
  </sheetData>
  <autoFilter ref="A9:H297" xr:uid="{00000000-0009-0000-0000-000002000000}"/>
  <mergeCells count="6">
    <mergeCell ref="I238:J247"/>
    <mergeCell ref="J96:J98"/>
    <mergeCell ref="A1:H1"/>
    <mergeCell ref="A2:H2"/>
    <mergeCell ref="A3:H3"/>
    <mergeCell ref="I235:J237"/>
  </mergeCells>
  <conditionalFormatting sqref="J17:J22">
    <cfRule type="dataBar" priority="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{F4B3A4D3-B0AB-4E0B-AE1C-9D0A5653B036}</x14:id>
        </ext>
      </extLst>
    </cfRule>
  </conditionalFormatting>
  <conditionalFormatting sqref="J57:J63">
    <cfRule type="dataBar" priority="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{047E898B-BD0E-47B0-B8EC-BBAFAB751D9B}</x14:id>
        </ext>
      </extLst>
    </cfRule>
  </conditionalFormatting>
  <conditionalFormatting sqref="J117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{B3DA6EDD-E2F5-432D-9E03-F5D6A26E3EDD}</x14:id>
        </ext>
      </extLst>
    </cfRule>
  </conditionalFormatting>
  <dataValidations count="1">
    <dataValidation type="textLength" allowBlank="1" showInputMessage="1" showErrorMessage="1" sqref="D33" xr:uid="{00000000-0002-0000-0200-000000000000}">
      <formula1>5</formula1>
      <formula2>5</formula2>
    </dataValidation>
  </dataValidations>
  <pageMargins left="0.9055118110236221" right="0.31496062992125984" top="0.70866141732283472" bottom="0.51181102362204722" header="0" footer="0"/>
  <pageSetup scale="85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4B3A4D3-B0AB-4E0B-AE1C-9D0A5653B036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J17:J22</xm:sqref>
        </x14:conditionalFormatting>
        <x14:conditionalFormatting xmlns:xm="http://schemas.microsoft.com/office/excel/2006/main">
          <x14:cfRule type="dataBar" id="{047E898B-BD0E-47B0-B8EC-BBAFAB751D9B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J57:J63</xm:sqref>
        </x14:conditionalFormatting>
        <x14:conditionalFormatting xmlns:xm="http://schemas.microsoft.com/office/excel/2006/main">
          <x14:cfRule type="dataBar" id="{B3DA6EDD-E2F5-432D-9E03-F5D6A26E3EDD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J117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ordinario 2019</vt:lpstr>
      <vt:lpstr>'ordinario 2019'!_Hlt57100695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eobregon</dc:creator>
  <cp:lastModifiedBy>Eliana Obregón Montiel</cp:lastModifiedBy>
  <cp:lastPrinted>2025-03-26T17:45:56Z</cp:lastPrinted>
  <dcterms:created xsi:type="dcterms:W3CDTF">2010-08-13T18:16:57Z</dcterms:created>
  <dcterms:modified xsi:type="dcterms:W3CDTF">2025-03-26T17:46:10Z</dcterms:modified>
</cp:coreProperties>
</file>