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X:\Unidad Técnica\GENERAL\HISTORIA RENDICIONES DE CUENTAS JVC\Rendición 2023\"/>
    </mc:Choice>
  </mc:AlternateContent>
  <xr:revisionPtr revIDLastSave="0" documentId="13_ncr:1_{D7C12172-6A11-47F0-9AC1-3EC1BC64590A}" xr6:coauthVersionLast="47" xr6:coauthVersionMax="47" xr10:uidLastSave="{00000000-0000-0000-0000-000000000000}"/>
  <bookViews>
    <workbookView xWindow="21168" yWindow="-100" windowWidth="21467" windowHeight="11443" tabRatio="895" xr2:uid="{00000000-000D-0000-FFFF-FFFF00000000}"/>
  </bookViews>
  <sheets>
    <sheet name="Presupuesto 2023" sheetId="109" r:id="rId1"/>
  </sheets>
  <definedNames>
    <definedName name="_xlnm._FilterDatabase" localSheetId="0" hidden="1">'Presupuesto 2023'!$A$8:$G$200</definedName>
    <definedName name="_Hlt57101924" localSheetId="0">'Presupuesto 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09" l="1"/>
  <c r="C121" i="109" l="1"/>
  <c r="C123" i="109" s="1"/>
  <c r="C125" i="109"/>
  <c r="C127" i="109"/>
  <c r="C128" i="109"/>
  <c r="C132" i="109" s="1"/>
  <c r="E149" i="109"/>
  <c r="E161" i="109"/>
  <c r="E168" i="109"/>
  <c r="E190" i="109"/>
  <c r="C133" i="109" l="1"/>
  <c r="C143" i="109"/>
  <c r="C140" i="109"/>
  <c r="C141" i="109" s="1"/>
  <c r="C142" i="109" s="1"/>
  <c r="C129" i="109"/>
  <c r="C130" i="109" s="1"/>
  <c r="C131" i="109" s="1"/>
  <c r="G9" i="109" l="1"/>
  <c r="C144" i="109"/>
  <c r="C149" i="109"/>
  <c r="C134" i="109"/>
  <c r="C135" i="109" s="1"/>
  <c r="C136" i="109"/>
  <c r="G8" i="109" l="1"/>
  <c r="C137" i="109"/>
  <c r="C138" i="109"/>
  <c r="C139" i="109" s="1"/>
  <c r="C161" i="109"/>
  <c r="C153" i="109"/>
  <c r="C150" i="109"/>
  <c r="C151" i="109" s="1"/>
  <c r="C152" i="109" s="1"/>
  <c r="C147" i="109"/>
  <c r="C148" i="109" s="1"/>
  <c r="C145" i="109"/>
  <c r="C146" i="109" s="1"/>
  <c r="C154" i="109" l="1"/>
  <c r="C155" i="109" s="1"/>
  <c r="C156" i="109"/>
  <c r="C157" i="109" s="1"/>
  <c r="C158" i="109" s="1"/>
  <c r="C159" i="109" s="1"/>
  <c r="C160" i="109" s="1"/>
  <c r="C163" i="109" s="1"/>
  <c r="C165" i="109"/>
  <c r="C166" i="109" s="1"/>
  <c r="C167" i="109" s="1"/>
  <c r="C162" i="109"/>
  <c r="C164" i="109" s="1"/>
  <c r="C168" i="109"/>
  <c r="C176" i="109" l="1"/>
  <c r="C177" i="109" s="1"/>
  <c r="C178" i="109" s="1"/>
  <c r="C179" i="109"/>
  <c r="C169" i="109"/>
  <c r="C172" i="109" l="1"/>
  <c r="C170" i="109"/>
  <c r="C171" i="109" s="1"/>
  <c r="C180" i="109"/>
  <c r="C181" i="109" s="1"/>
  <c r="C182" i="109" s="1"/>
  <c r="C183" i="109" s="1"/>
  <c r="C184" i="109" s="1"/>
  <c r="C185" i="109" s="1"/>
  <c r="C186" i="109" s="1"/>
  <c r="C187" i="109" s="1"/>
  <c r="C188" i="109" s="1"/>
  <c r="C189" i="109" s="1"/>
  <c r="C190" i="109"/>
  <c r="C194" i="109" l="1"/>
  <c r="C198" i="109" s="1"/>
  <c r="C199" i="109" s="1"/>
  <c r="C200" i="109" s="1"/>
  <c r="C191" i="109"/>
  <c r="C192" i="109" s="1"/>
  <c r="C193" i="109" s="1"/>
  <c r="C173" i="109"/>
  <c r="C174" i="109"/>
  <c r="C175" i="109" s="1"/>
  <c r="G7" i="109" l="1"/>
  <c r="G6" i="109" l="1"/>
  <c r="F145" i="109"/>
  <c r="F148" i="109"/>
  <c r="F147" i="109"/>
  <c r="F7" i="109" l="1"/>
  <c r="I1" i="109"/>
  <c r="F13" i="109"/>
  <c r="F54" i="109"/>
  <c r="F57" i="109"/>
  <c r="F142" i="109"/>
  <c r="F171" i="109"/>
  <c r="F185" i="109"/>
  <c r="F64" i="109"/>
  <c r="F67" i="109"/>
  <c r="F77" i="109"/>
  <c r="F20" i="109"/>
  <c r="F32" i="109"/>
  <c r="F37" i="109"/>
  <c r="F52" i="109"/>
  <c r="F55" i="109"/>
  <c r="F58" i="109"/>
  <c r="F80" i="109"/>
  <c r="F94" i="109"/>
  <c r="F122" i="109"/>
  <c r="F155" i="109"/>
  <c r="F27" i="109"/>
  <c r="F40" i="109"/>
  <c r="F62" i="109"/>
  <c r="F68" i="109"/>
  <c r="F71" i="109"/>
  <c r="F78" i="109"/>
  <c r="F88" i="109"/>
  <c r="F102" i="109"/>
  <c r="F120" i="109"/>
  <c r="F139" i="109"/>
  <c r="F146" i="109"/>
  <c r="F152" i="109"/>
  <c r="F157" i="109"/>
  <c r="F167" i="109"/>
  <c r="F170" i="109"/>
  <c r="F182" i="109"/>
  <c r="F19" i="109"/>
  <c r="F50" i="109"/>
  <c r="F135" i="109"/>
  <c r="F137" i="109"/>
  <c r="F11" i="109"/>
  <c r="F41" i="109"/>
  <c r="F53" i="109"/>
  <c r="F82" i="109"/>
  <c r="F95" i="109"/>
  <c r="F123" i="109"/>
  <c r="F25" i="109"/>
  <c r="F59" i="109"/>
  <c r="F69" i="109"/>
  <c r="F105" i="109"/>
  <c r="F109" i="109"/>
  <c r="F164" i="109"/>
  <c r="F174" i="109"/>
  <c r="F189" i="109"/>
  <c r="F29" i="109"/>
  <c r="F98" i="109"/>
  <c r="F119" i="109"/>
  <c r="F18" i="109"/>
  <c r="F39" i="109"/>
  <c r="F60" i="109"/>
  <c r="F74" i="109"/>
  <c r="F106" i="109"/>
  <c r="F14" i="109"/>
  <c r="F43" i="109"/>
  <c r="F66" i="109"/>
  <c r="F79" i="109"/>
  <c r="F111" i="109"/>
  <c r="F33" i="109"/>
  <c r="F101" i="109"/>
  <c r="F36" i="109"/>
  <c r="F100" i="109"/>
  <c r="F63" i="109"/>
  <c r="F44" i="109"/>
  <c r="F48" i="109"/>
  <c r="F87" i="109"/>
  <c r="F108" i="109"/>
  <c r="F134" i="109"/>
  <c r="F138" i="109"/>
  <c r="F200" i="109"/>
  <c r="F47" i="109"/>
  <c r="F97" i="109"/>
  <c r="F172" i="109"/>
  <c r="F31" i="109"/>
  <c r="F184" i="109"/>
  <c r="F24" i="109"/>
  <c r="F121" i="109"/>
  <c r="F165" i="109"/>
  <c r="F130" i="109"/>
  <c r="F163" i="109"/>
  <c r="F65" i="109"/>
  <c r="F173" i="109"/>
  <c r="F99" i="109"/>
  <c r="F46" i="109"/>
  <c r="F127" i="109"/>
  <c r="F166" i="109"/>
  <c r="F16" i="109"/>
  <c r="F156" i="109"/>
  <c r="F116" i="109"/>
  <c r="F141" i="109"/>
  <c r="F84" i="109"/>
  <c r="F110" i="109"/>
  <c r="F38" i="109"/>
  <c r="F73" i="109"/>
  <c r="F196" i="109"/>
  <c r="F136" i="109"/>
  <c r="F160" i="109"/>
  <c r="F26" i="109"/>
  <c r="F51" i="109"/>
  <c r="F86" i="109"/>
  <c r="F181" i="109"/>
  <c r="F186" i="109"/>
  <c r="F23" i="109"/>
  <c r="F42" i="109"/>
  <c r="F49" i="109"/>
  <c r="F91" i="109"/>
  <c r="F104" i="109"/>
  <c r="F12" i="109"/>
  <c r="F70" i="109"/>
  <c r="F17" i="109"/>
  <c r="F140" i="109"/>
  <c r="F34" i="109"/>
  <c r="F151" i="109"/>
  <c r="F107" i="109"/>
  <c r="F175" i="109"/>
  <c r="F56" i="109"/>
  <c r="F131" i="109"/>
  <c r="F22" i="109"/>
  <c r="F76" i="109"/>
  <c r="F159" i="109"/>
  <c r="F133" i="109"/>
  <c r="F150" i="109"/>
  <c r="F162" i="109"/>
  <c r="F180" i="109"/>
  <c r="F72" i="109"/>
  <c r="F118" i="109"/>
  <c r="F154" i="109"/>
  <c r="F183" i="109"/>
  <c r="F132" i="109"/>
  <c r="F35" i="109"/>
  <c r="F158" i="109"/>
  <c r="F96" i="109"/>
  <c r="F45" i="109"/>
  <c r="F85" i="109"/>
  <c r="F169" i="109"/>
  <c r="F75" i="109"/>
  <c r="F199" i="109"/>
  <c r="F83" i="109"/>
  <c r="F15" i="109"/>
  <c r="F126" i="109"/>
  <c r="F103" i="109"/>
  <c r="F90" i="109"/>
  <c r="F129" i="109"/>
  <c r="F188" i="109"/>
  <c r="F144" i="109"/>
  <c r="F21" i="109"/>
  <c r="F10" i="109"/>
  <c r="F115" i="109"/>
  <c r="F195" i="109"/>
  <c r="F89" i="109"/>
  <c r="F28" i="109"/>
  <c r="F114" i="109"/>
  <c r="F117" i="109"/>
  <c r="F194" i="109"/>
  <c r="F9" i="109"/>
  <c r="F187" i="109"/>
  <c r="F161" i="109"/>
  <c r="F128" i="109"/>
  <c r="F198" i="109"/>
  <c r="F93" i="109"/>
  <c r="F125" i="109"/>
  <c r="F153" i="109"/>
  <c r="F149" i="109"/>
  <c r="F143" i="109"/>
  <c r="F124" i="109"/>
  <c r="F92" i="109"/>
  <c r="F8" i="109"/>
  <c r="F179" i="109"/>
  <c r="F193" i="109"/>
  <c r="F192" i="109"/>
  <c r="F191" i="109"/>
  <c r="F190" i="109"/>
  <c r="F178" i="109"/>
  <c r="F177" i="109"/>
  <c r="F176" i="109"/>
  <c r="F168" i="109"/>
</calcChain>
</file>

<file path=xl/sharedStrings.xml><?xml version="1.0" encoding="utf-8"?>
<sst xmlns="http://schemas.openxmlformats.org/spreadsheetml/2006/main" count="873" uniqueCount="223">
  <si>
    <t>MUNICIPALIDAD DE BUENOS AIRES</t>
  </si>
  <si>
    <t>PROGRAMA III</t>
  </si>
  <si>
    <t>PRO</t>
  </si>
  <si>
    <t>GRU</t>
  </si>
  <si>
    <t>PROY</t>
  </si>
  <si>
    <t>Nombre</t>
  </si>
  <si>
    <t>%</t>
  </si>
  <si>
    <t>3</t>
  </si>
  <si>
    <t>02</t>
  </si>
  <si>
    <t>INVERSIONES</t>
  </si>
  <si>
    <t>VÍAS DE COMUNICACIÓN TERRESTRE</t>
  </si>
  <si>
    <t>01</t>
  </si>
  <si>
    <t>REMUNERACIONES</t>
  </si>
  <si>
    <t>001</t>
  </si>
  <si>
    <t>REMUNERACIONES BÁSICAS</t>
  </si>
  <si>
    <t>00101</t>
  </si>
  <si>
    <t>Sueldos por Cargos fijos</t>
  </si>
  <si>
    <t>00102</t>
  </si>
  <si>
    <t>Jornales</t>
  </si>
  <si>
    <t>00103</t>
  </si>
  <si>
    <t>Servicios especiales</t>
  </si>
  <si>
    <t>002</t>
  </si>
  <si>
    <t>REMUNERACIONES EVENTUALES</t>
  </si>
  <si>
    <t>00201</t>
  </si>
  <si>
    <t>Tiempo extraordinario</t>
  </si>
  <si>
    <t>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</si>
  <si>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</si>
  <si>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</si>
  <si>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</si>
  <si>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</si>
  <si>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</si>
  <si>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</si>
  <si>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</si>
  <si>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004</t>
  </si>
  <si>
    <t>CONTRIBUCIONES PATRONALES AL DESARROLLO Y LA SEGURIDAD SOCIAL</t>
  </si>
  <si>
    <t>00401</t>
  </si>
  <si>
    <t>Contribución Patronal al Seguro de Salud de la Caja Costarricense del Seguro Social</t>
  </si>
  <si>
    <t>00405</t>
  </si>
  <si>
    <t>Contribución Patronal al Banco Popular y de Desarrollo Comunal</t>
  </si>
  <si>
    <t>005</t>
  </si>
  <si>
    <t>CONTRIBUCIONES PATRONALES A FONDOS DE PENSIONES Y OTROS FONDOS DE CAPITALIZACIÓN</t>
  </si>
  <si>
    <t>00501</t>
  </si>
  <si>
    <t>Contribución Patronal al Seguro de Pensiones de la Caja Costarricense del Seguro Social</t>
  </si>
  <si>
    <t>00502</t>
  </si>
  <si>
    <t>Aporte Patronal al Régimen Obligatorio de Pensiones Complementarias</t>
  </si>
  <si>
    <t>00503</t>
  </si>
  <si>
    <t>Aporte Patronal al Fondo de Capitalización Laboral</t>
  </si>
  <si>
    <t>SERVICIOS</t>
  </si>
  <si>
    <t>102</t>
  </si>
  <si>
    <t>SERVICIOS BÁSICOS</t>
  </si>
  <si>
    <t>10202</t>
  </si>
  <si>
    <t>Servicio de energía eléctrica</t>
  </si>
  <si>
    <t>10204</t>
  </si>
  <si>
    <t>Servicio de telecomunicaciones</t>
  </si>
  <si>
    <t>103</t>
  </si>
  <si>
    <t>SERVICIOS COMERCIALES Y FINANCIEROS</t>
  </si>
  <si>
    <t>10301</t>
  </si>
  <si>
    <t>información</t>
  </si>
  <si>
    <t>10303</t>
  </si>
  <si>
    <t>Impresión encuadernación y otros</t>
  </si>
  <si>
    <t>104</t>
  </si>
  <si>
    <t>SERVICIOS DE GESTIÓN Y APOYO</t>
  </si>
  <si>
    <t>10403</t>
  </si>
  <si>
    <t>10406</t>
  </si>
  <si>
    <t>Servicios generales</t>
  </si>
  <si>
    <t>10499</t>
  </si>
  <si>
    <t>Otros servicios de gestion y apoyo</t>
  </si>
  <si>
    <t>105</t>
  </si>
  <si>
    <t>GASTOS DE VIAJE Y DE TRANSPORTE</t>
  </si>
  <si>
    <t>10501</t>
  </si>
  <si>
    <t>Transporte dentro del país</t>
  </si>
  <si>
    <t>10502</t>
  </si>
  <si>
    <t>Viáticos dentro del país</t>
  </si>
  <si>
    <t>106</t>
  </si>
  <si>
    <t>SEGUROS, REASEGUROS Y OTRAS OBLIGACIONES</t>
  </si>
  <si>
    <t>10601</t>
  </si>
  <si>
    <t>Seguros</t>
  </si>
  <si>
    <t>107</t>
  </si>
  <si>
    <t>CAPACITACIÓN Y PROTOCOLO</t>
  </si>
  <si>
    <t>10701</t>
  </si>
  <si>
    <t>Actividades de capacitación</t>
  </si>
  <si>
    <t>108</t>
  </si>
  <si>
    <t>MANTENIMIENTO Y REPARACIÓN</t>
  </si>
  <si>
    <t>10804</t>
  </si>
  <si>
    <t>Mantenimiento y reparacion de maquinaria y equipo de producción</t>
  </si>
  <si>
    <t>10805</t>
  </si>
  <si>
    <t>Mantenimiento y reparacion de equipo de transporte</t>
  </si>
  <si>
    <t>10999</t>
  </si>
  <si>
    <t>Otros impuestos</t>
  </si>
  <si>
    <t>199</t>
  </si>
  <si>
    <t>SERVICIOS DIVERSOS</t>
  </si>
  <si>
    <t>19905</t>
  </si>
  <si>
    <t>Deducibles</t>
  </si>
  <si>
    <t>MATERIALES Y SUMINISTROS</t>
  </si>
  <si>
    <t>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</si>
  <si>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</si>
  <si>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</si>
  <si>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</si>
  <si>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</si>
  <si>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</si>
  <si>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</si>
  <si>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>Tintas, pinturas y diluyentes</t>
  </si>
  <si>
    <t>203</t>
  </si>
  <si>
    <t>MATERIALES Y PRODUCTOS DE USO EN LA CONSTRUCCIÓN Y MANTENIMIENTO</t>
  </si>
  <si>
    <t>20301</t>
  </si>
  <si>
    <t>20304</t>
  </si>
  <si>
    <t>Materiales y productos eléctricos, telefónicos  y de cómputo</t>
  </si>
  <si>
    <t>20399</t>
  </si>
  <si>
    <t>Otros materiales y productos de uso en la construcción y mantenimiento</t>
  </si>
  <si>
    <t>204</t>
  </si>
  <si>
    <t>HERRAMIENTAS, REPUESTOS Y ACCESORIOS</t>
  </si>
  <si>
    <t>20401</t>
  </si>
  <si>
    <t>Herramientas e instrumentos</t>
  </si>
  <si>
    <t>20402</t>
  </si>
  <si>
    <t>Repuestos y Accesorios</t>
  </si>
  <si>
    <t>299</t>
  </si>
  <si>
    <t>ÚTILES, MATERIALES Y SUMINISTROS DIVERSOS</t>
  </si>
  <si>
    <t>29901</t>
  </si>
  <si>
    <t>Útiles y materiales de oficina y cómputo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</si>
  <si>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</si>
  <si>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</si>
  <si>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</si>
  <si>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</si>
  <si>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</si>
  <si>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</si>
  <si>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</si>
  <si>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Seguridad</t>
  </si>
  <si>
    <t>29999</t>
  </si>
  <si>
    <t>Otros útiles, materiales y suministros</t>
  </si>
  <si>
    <t>BIENES DURADEROS</t>
  </si>
  <si>
    <t>501</t>
  </si>
  <si>
    <t>MAQUINARIA, EQUIPO Y MOBILIARIO</t>
  </si>
  <si>
    <t>Maquinaria  y equipo para la produccion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</si>
  <si>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</si>
  <si>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</si>
  <si>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</si>
  <si>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</si>
  <si>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</si>
  <si>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</si>
  <si>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TRANSFERENCIAS CORRIENTES</t>
  </si>
  <si>
    <t>INTERESES Y COMISIONES</t>
  </si>
  <si>
    <t>AMORTIZACION</t>
  </si>
  <si>
    <t>Casos de Ejecución Inmediata</t>
  </si>
  <si>
    <r>
      <t xml:space="preserve">Materiales y productos metálicos   </t>
    </r>
    <r>
      <rPr>
        <b/>
        <sz val="11"/>
        <color indexed="8"/>
        <rFont val="Arial"/>
        <family val="2"/>
      </rPr>
      <t xml:space="preserve"> </t>
    </r>
  </si>
  <si>
    <r>
      <t xml:space="preserve">Servicios de Ingeniería   </t>
    </r>
    <r>
      <rPr>
        <b/>
        <sz val="11"/>
        <color indexed="10"/>
        <rFont val="Arial"/>
        <family val="2"/>
      </rPr>
      <t xml:space="preserve"> </t>
    </r>
  </si>
  <si>
    <t>Materiales y productos Minerales y Asfalticos</t>
  </si>
  <si>
    <t>109</t>
  </si>
  <si>
    <t>603</t>
  </si>
  <si>
    <t>PRESTACIONES</t>
  </si>
  <si>
    <t>60399</t>
  </si>
  <si>
    <t>IMPUESTOS</t>
  </si>
  <si>
    <t>Otras prestasciones a terceras personas</t>
  </si>
  <si>
    <t xml:space="preserve">Presupuesto </t>
  </si>
  <si>
    <t>CODIG</t>
  </si>
  <si>
    <t>20199</t>
  </si>
  <si>
    <t>Otros productos quimicos y conexos</t>
  </si>
  <si>
    <t>Madera y sus derivados</t>
  </si>
  <si>
    <t>10306</t>
  </si>
  <si>
    <t>Comisiones y gastos por servicios financieros y comerciales</t>
  </si>
  <si>
    <t>20302</t>
  </si>
  <si>
    <t>20303</t>
  </si>
  <si>
    <t>50102</t>
  </si>
  <si>
    <t>Equipo de transportes</t>
  </si>
  <si>
    <t>Maquinaria, equipo y mobiliario diverso</t>
  </si>
  <si>
    <t>50199</t>
  </si>
  <si>
    <t>='ordinario 2016'!C2154</t>
  </si>
  <si>
    <t>00105</t>
  </si>
  <si>
    <t>Suplencias</t>
  </si>
  <si>
    <t>Diferencia</t>
  </si>
  <si>
    <t>LEY 9329</t>
  </si>
  <si>
    <t>302</t>
  </si>
  <si>
    <t>INTERESES SOBRE PRESTAMOS</t>
  </si>
  <si>
    <t>1</t>
  </si>
  <si>
    <t>8</t>
  </si>
  <si>
    <t>802</t>
  </si>
  <si>
    <t>Amortización de prestamos</t>
  </si>
  <si>
    <t>80203</t>
  </si>
  <si>
    <t>Amortizaciones de préstamos de Instituciones Descentralizadas no Empresariales</t>
  </si>
  <si>
    <t>Intereses sobre préstamos de Instituciones Descentralizadas no Empresariales</t>
  </si>
  <si>
    <t>101</t>
  </si>
  <si>
    <t>ALQUILERES</t>
  </si>
  <si>
    <t>10102</t>
  </si>
  <si>
    <t>Alquiler de maquinaria, equipo y mobiliario</t>
  </si>
  <si>
    <t>20306</t>
  </si>
  <si>
    <t>Materiales y productos de plástico</t>
  </si>
  <si>
    <t>10101</t>
  </si>
  <si>
    <t>Alquiler de edificios, locales y terrenos</t>
  </si>
  <si>
    <t>10201</t>
  </si>
  <si>
    <t>Servicio de agua y alcantarillado</t>
  </si>
  <si>
    <t>03</t>
  </si>
  <si>
    <t>5</t>
  </si>
  <si>
    <t>502</t>
  </si>
  <si>
    <t>CONSTRUCCIONES, ADICIONES Y MEJORAS</t>
  </si>
  <si>
    <t>50202</t>
  </si>
  <si>
    <t>Vías de comunicación terrestre</t>
  </si>
  <si>
    <t>IFAM</t>
  </si>
  <si>
    <t>04</t>
  </si>
  <si>
    <t>599</t>
  </si>
  <si>
    <t>BIENES DURADEROS DIVERSOS</t>
  </si>
  <si>
    <t>59903</t>
  </si>
  <si>
    <t>Bienes intangibles</t>
  </si>
  <si>
    <t>Reparación y mantenimineto de maquinaria y vehiculos</t>
  </si>
  <si>
    <t>Total Prespuesto 2023</t>
  </si>
  <si>
    <t>AÑO 2023</t>
  </si>
  <si>
    <t>Segunda Etapa IFAM /  Asfaltados/ Comp Maquinaria</t>
  </si>
  <si>
    <t>Servicio de Seguridad para Oficna y Plantel</t>
  </si>
  <si>
    <t>GESTION VIAL</t>
  </si>
  <si>
    <t>13</t>
  </si>
  <si>
    <t>Servicios de Profesionales (permisos, estudios, tasados, Informática, legal)</t>
  </si>
  <si>
    <t>Compromisos MOPT/BID- MMEC</t>
  </si>
  <si>
    <t>60301</t>
  </si>
  <si>
    <t>Prestaciones Legales</t>
  </si>
  <si>
    <t>Pago de Reajustes de Precio</t>
  </si>
  <si>
    <t>30203</t>
  </si>
  <si>
    <t>10807</t>
  </si>
  <si>
    <t xml:space="preserve">Mantenimiento y reparación de equipo y mobiliario  de oficina </t>
  </si>
  <si>
    <t>Liquidación 2022</t>
  </si>
  <si>
    <t>LEY 9329 ajuste de más</t>
  </si>
  <si>
    <t>Equipo sanitario, de laboratorio e investigación</t>
  </si>
  <si>
    <t>50106</t>
  </si>
  <si>
    <t>Puentes - Materiales, Bastiones Meta 9 y 16</t>
  </si>
  <si>
    <t>Saldo compromisos 2022</t>
  </si>
  <si>
    <t xml:space="preserve">PRESUPUESTO ORDINARIO Y EXTRAORDIANRIO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</si>
</sst>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5" formatCode="_(* #,##0.00_);_(* \(#,##0.00\);_(* &quot;-&quot;??_);_(@_)"/>
    <numFmt numFmtId="166" formatCode="_([$€]* #,##0.00_);_([$€]* \(#,##0.00\);_([$€]* &quot;-&quot;??_);_(@_)"/>
    <numFmt numFmtId="169" formatCode="_-[$₡-140A]* #,##0.00_ ;_-[$₡-140A]* \-#,##0.00\ ;_-[$₡-140A]* &quot;-&quot;??_ ;_-@_ "/>
    <numFmt numFmtId="170" formatCode="_([$₡-140A]* #,##0.00_);_([$₡-140A]* \(#,##0.00\);_([$₡-140A]* &quot;-&quot;??_);_(@_)"/>
    <numFmt numFmtId="173" formatCode="00"/>
  </numFmts>
  <fonts count="49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3">
    <xf numFmtId="0" fontId="0" fillId="0" borderId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39" fillId="0" borderId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4" fillId="0" borderId="0"/>
    <xf numFmtId="0" fontId="36" fillId="0" borderId="0"/>
    <xf numFmtId="9" fontId="36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4" fillId="0" borderId="0"/>
    <xf numFmtId="0" fontId="36" fillId="0" borderId="0"/>
    <xf numFmtId="165" fontId="36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165" fontId="21" fillId="0" borderId="0" applyFont="0" applyFill="0" applyBorder="0" applyAlignment="0" applyProtection="0"/>
    <xf numFmtId="0" fontId="21" fillId="0" borderId="0"/>
    <xf numFmtId="0" fontId="47" fillId="0" borderId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8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/>
    <xf numFmtId="41" fontId="25" fillId="0" borderId="0" applyFont="0" applyFill="0" applyBorder="0" applyAlignment="0" applyProtection="0"/>
    <xf numFmtId="0" fontId="7" fillId="0" borderId="0"/>
    <xf numFmtId="43" fontId="36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165" fontId="28" fillId="0" borderId="0" xfId="2" applyFont="1"/>
    <xf numFmtId="0" fontId="26" fillId="0" borderId="1" xfId="6" applyFont="1" applyBorder="1" applyAlignment="1">
      <alignment horizontal="left"/>
    </xf>
    <xf numFmtId="0" fontId="27" fillId="0" borderId="0" xfId="6" applyFont="1"/>
    <xf numFmtId="0" fontId="28" fillId="0" borderId="0" xfId="6" applyFont="1"/>
    <xf numFmtId="0" fontId="27" fillId="0" borderId="0" xfId="6" applyFont="1" applyAlignment="1">
      <alignment horizontal="left"/>
    </xf>
    <xf numFmtId="0" fontId="27" fillId="0" borderId="0" xfId="6" applyFont="1" applyAlignment="1">
      <alignment horizontal="right"/>
    </xf>
    <xf numFmtId="165" fontId="27" fillId="0" borderId="0" xfId="2" applyFont="1" applyAlignment="1">
      <alignment horizontal="right"/>
    </xf>
    <xf numFmtId="169" fontId="34" fillId="7" borderId="0" xfId="2" applyNumberFormat="1" applyFont="1" applyFill="1" applyBorder="1"/>
    <xf numFmtId="165" fontId="30" fillId="0" borderId="1" xfId="2" applyFont="1" applyFill="1" applyBorder="1" applyAlignment="1">
      <alignment horizontal="center" wrapText="1"/>
    </xf>
    <xf numFmtId="0" fontId="30" fillId="0" borderId="1" xfId="6" applyFont="1" applyBorder="1" applyAlignment="1">
      <alignment horizontal="center"/>
    </xf>
    <xf numFmtId="0" fontId="30" fillId="0" borderId="1" xfId="6" applyFont="1" applyBorder="1" applyAlignment="1">
      <alignment horizontal="left"/>
    </xf>
    <xf numFmtId="0" fontId="27" fillId="0" borderId="0" xfId="6" applyFont="1" applyAlignment="1">
      <alignment horizontal="center"/>
    </xf>
    <xf numFmtId="165" fontId="42" fillId="0" borderId="0" xfId="2" applyFont="1" applyBorder="1"/>
    <xf numFmtId="165" fontId="34" fillId="0" borderId="0" xfId="2" applyFont="1" applyBorder="1"/>
    <xf numFmtId="165" fontId="34" fillId="0" borderId="0" xfId="2" applyFont="1"/>
    <xf numFmtId="0" fontId="34" fillId="0" borderId="0" xfId="6" applyFont="1"/>
    <xf numFmtId="165" fontId="44" fillId="0" borderId="1" xfId="2" applyFont="1" applyBorder="1" applyAlignment="1">
      <alignment horizontal="right"/>
    </xf>
    <xf numFmtId="49" fontId="29" fillId="0" borderId="1" xfId="6" applyNumberFormat="1" applyFont="1" applyBorder="1" applyAlignment="1">
      <alignment horizontal="left" vertical="center"/>
    </xf>
    <xf numFmtId="0" fontId="29" fillId="0" borderId="1" xfId="6" applyFont="1" applyBorder="1" applyAlignment="1">
      <alignment horizontal="left" vertical="center" wrapText="1"/>
    </xf>
    <xf numFmtId="165" fontId="42" fillId="0" borderId="0" xfId="2" applyFont="1" applyBorder="1" applyAlignment="1">
      <alignment vertical="top"/>
    </xf>
    <xf numFmtId="165" fontId="34" fillId="0" borderId="0" xfId="2" applyFont="1" applyBorder="1" applyAlignment="1">
      <alignment vertical="top"/>
    </xf>
    <xf numFmtId="49" fontId="29" fillId="0" borderId="1" xfId="6" applyNumberFormat="1" applyFont="1" applyBorder="1" applyAlignment="1">
      <alignment horizontal="center" vertical="center"/>
    </xf>
    <xf numFmtId="49" fontId="30" fillId="4" borderId="1" xfId="6" applyNumberFormat="1" applyFont="1" applyFill="1" applyBorder="1" applyAlignment="1">
      <alignment horizontal="center" vertical="center"/>
    </xf>
    <xf numFmtId="49" fontId="30" fillId="4" borderId="1" xfId="6" applyNumberFormat="1" applyFont="1" applyFill="1" applyBorder="1" applyAlignment="1">
      <alignment horizontal="left" vertical="center"/>
    </xf>
    <xf numFmtId="0" fontId="30" fillId="4" borderId="1" xfId="6" applyFont="1" applyFill="1" applyBorder="1" applyAlignment="1">
      <alignment horizontal="left" vertical="center" wrapText="1"/>
    </xf>
    <xf numFmtId="165" fontId="30" fillId="5" borderId="1" xfId="2" applyFont="1" applyFill="1" applyBorder="1" applyAlignment="1">
      <alignment horizontal="right" vertical="center"/>
    </xf>
    <xf numFmtId="4" fontId="30" fillId="4" borderId="1" xfId="6" applyNumberFormat="1" applyFont="1" applyFill="1" applyBorder="1" applyAlignment="1">
      <alignment horizontal="right" vertical="center"/>
    </xf>
    <xf numFmtId="49" fontId="30" fillId="2" borderId="1" xfId="6" applyNumberFormat="1" applyFont="1" applyFill="1" applyBorder="1" applyAlignment="1">
      <alignment horizontal="center" vertical="center"/>
    </xf>
    <xf numFmtId="49" fontId="30" fillId="2" borderId="1" xfId="6" applyNumberFormat="1" applyFont="1" applyFill="1" applyBorder="1" applyAlignment="1">
      <alignment horizontal="left" vertical="center"/>
    </xf>
    <xf numFmtId="0" fontId="30" fillId="2" borderId="1" xfId="6" applyFont="1" applyFill="1" applyBorder="1" applyAlignment="1">
      <alignment horizontal="left" vertical="center" wrapText="1"/>
    </xf>
    <xf numFmtId="165" fontId="30" fillId="6" borderId="1" xfId="2" applyFont="1" applyFill="1" applyBorder="1" applyAlignment="1">
      <alignment horizontal="right" vertical="center"/>
    </xf>
    <xf numFmtId="4" fontId="30" fillId="2" borderId="1" xfId="6" applyNumberFormat="1" applyFont="1" applyFill="1" applyBorder="1" applyAlignment="1">
      <alignment horizontal="right" vertical="center"/>
    </xf>
    <xf numFmtId="49" fontId="30" fillId="9" borderId="1" xfId="6" applyNumberFormat="1" applyFont="1" applyFill="1" applyBorder="1" applyAlignment="1">
      <alignment horizontal="center" vertical="center"/>
    </xf>
    <xf numFmtId="49" fontId="30" fillId="9" borderId="1" xfId="6" applyNumberFormat="1" applyFont="1" applyFill="1" applyBorder="1" applyAlignment="1">
      <alignment horizontal="left" vertical="center"/>
    </xf>
    <xf numFmtId="0" fontId="30" fillId="9" borderId="1" xfId="6" applyFont="1" applyFill="1" applyBorder="1" applyAlignment="1">
      <alignment horizontal="left" vertical="center" wrapText="1"/>
    </xf>
    <xf numFmtId="165" fontId="30" fillId="9" borderId="1" xfId="2" applyFont="1" applyFill="1" applyBorder="1" applyAlignment="1">
      <alignment horizontal="right" vertical="center"/>
    </xf>
    <xf numFmtId="4" fontId="30" fillId="9" borderId="1" xfId="6" applyNumberFormat="1" applyFont="1" applyFill="1" applyBorder="1" applyAlignment="1">
      <alignment horizontal="right" vertical="center"/>
    </xf>
    <xf numFmtId="49" fontId="30" fillId="3" borderId="1" xfId="6" applyNumberFormat="1" applyFont="1" applyFill="1" applyBorder="1" applyAlignment="1">
      <alignment horizontal="center" vertical="center"/>
    </xf>
    <xf numFmtId="49" fontId="30" fillId="3" borderId="1" xfId="6" applyNumberFormat="1" applyFont="1" applyFill="1" applyBorder="1" applyAlignment="1">
      <alignment horizontal="left" vertical="center"/>
    </xf>
    <xf numFmtId="0" fontId="30" fillId="3" borderId="1" xfId="6" applyFont="1" applyFill="1" applyBorder="1" applyAlignment="1">
      <alignment horizontal="left" vertical="center" wrapText="1"/>
    </xf>
    <xf numFmtId="165" fontId="31" fillId="3" borderId="1" xfId="2" applyFont="1" applyFill="1" applyBorder="1" applyAlignment="1">
      <alignment horizontal="right" vertical="center"/>
    </xf>
    <xf numFmtId="4" fontId="30" fillId="3" borderId="1" xfId="6" applyNumberFormat="1" applyFont="1" applyFill="1" applyBorder="1" applyAlignment="1">
      <alignment horizontal="right" vertical="center"/>
    </xf>
    <xf numFmtId="49" fontId="30" fillId="0" borderId="1" xfId="6" applyNumberFormat="1" applyFont="1" applyBorder="1" applyAlignment="1">
      <alignment horizontal="center" vertical="center"/>
    </xf>
    <xf numFmtId="49" fontId="30" fillId="0" borderId="1" xfId="6" applyNumberFormat="1" applyFont="1" applyBorder="1" applyAlignment="1">
      <alignment horizontal="left" vertical="center"/>
    </xf>
    <xf numFmtId="0" fontId="35" fillId="0" borderId="1" xfId="6" applyFont="1" applyBorder="1" applyAlignment="1">
      <alignment horizontal="left" vertical="center" wrapText="1"/>
    </xf>
    <xf numFmtId="165" fontId="30" fillId="0" borderId="1" xfId="2" applyFont="1" applyFill="1" applyBorder="1" applyAlignment="1">
      <alignment horizontal="right" vertical="center"/>
    </xf>
    <xf numFmtId="4" fontId="30" fillId="0" borderId="1" xfId="6" applyNumberFormat="1" applyFont="1" applyBorder="1" applyAlignment="1">
      <alignment horizontal="right" vertical="center"/>
    </xf>
    <xf numFmtId="0" fontId="32" fillId="0" borderId="1" xfId="6" applyFont="1" applyBorder="1" applyAlignment="1">
      <alignment horizontal="left" vertical="center" wrapText="1"/>
    </xf>
    <xf numFmtId="165" fontId="32" fillId="0" borderId="1" xfId="2" applyFont="1" applyFill="1" applyBorder="1" applyAlignment="1" applyProtection="1">
      <alignment horizontal="right" vertical="center"/>
    </xf>
    <xf numFmtId="4" fontId="29" fillId="8" borderId="1" xfId="6" applyNumberFormat="1" applyFont="1" applyFill="1" applyBorder="1" applyAlignment="1">
      <alignment horizontal="right" vertical="center"/>
    </xf>
    <xf numFmtId="49" fontId="27" fillId="0" borderId="1" xfId="6" applyNumberFormat="1" applyFont="1" applyBorder="1" applyAlignment="1">
      <alignment horizontal="center" vertical="center"/>
    </xf>
    <xf numFmtId="4" fontId="30" fillId="8" borderId="1" xfId="6" applyNumberFormat="1" applyFont="1" applyFill="1" applyBorder="1" applyAlignment="1">
      <alignment horizontal="right" vertical="center"/>
    </xf>
    <xf numFmtId="0" fontId="32" fillId="8" borderId="1" xfId="6" applyFont="1" applyFill="1" applyBorder="1" applyAlignment="1">
      <alignment horizontal="left" vertical="center" wrapText="1"/>
    </xf>
    <xf numFmtId="4" fontId="29" fillId="0" borderId="2" xfId="6" applyNumberFormat="1" applyFont="1" applyBorder="1" applyAlignment="1">
      <alignment horizontal="right" vertical="center"/>
    </xf>
    <xf numFmtId="165" fontId="29" fillId="0" borderId="1" xfId="2" applyFont="1" applyFill="1" applyBorder="1" applyAlignment="1">
      <alignment horizontal="right" vertical="center"/>
    </xf>
    <xf numFmtId="4" fontId="29" fillId="0" borderId="1" xfId="6" applyNumberFormat="1" applyFont="1" applyBorder="1" applyAlignment="1">
      <alignment horizontal="right" vertical="center"/>
    </xf>
    <xf numFmtId="0" fontId="29" fillId="8" borderId="1" xfId="6" applyFont="1" applyFill="1" applyBorder="1" applyAlignment="1">
      <alignment horizontal="left" vertical="center" wrapText="1"/>
    </xf>
    <xf numFmtId="0" fontId="35" fillId="8" borderId="1" xfId="6" applyFont="1" applyFill="1" applyBorder="1" applyAlignment="1">
      <alignment horizontal="left" vertical="center" wrapText="1"/>
    </xf>
    <xf numFmtId="49" fontId="37" fillId="0" borderId="1" xfId="6" applyNumberFormat="1" applyFont="1" applyBorder="1" applyAlignment="1">
      <alignment horizontal="center" vertical="center"/>
    </xf>
    <xf numFmtId="49" fontId="29" fillId="8" borderId="1" xfId="6" applyNumberFormat="1" applyFont="1" applyFill="1" applyBorder="1" applyAlignment="1">
      <alignment horizontal="center" vertical="center"/>
    </xf>
    <xf numFmtId="49" fontId="29" fillId="8" borderId="1" xfId="6" applyNumberFormat="1" applyFont="1" applyFill="1" applyBorder="1" applyAlignment="1">
      <alignment horizontal="left" vertical="center"/>
    </xf>
    <xf numFmtId="165" fontId="29" fillId="8" borderId="1" xfId="2" applyFont="1" applyFill="1" applyBorder="1" applyAlignment="1">
      <alignment horizontal="right" vertical="center"/>
    </xf>
    <xf numFmtId="49" fontId="30" fillId="8" borderId="1" xfId="6" applyNumberFormat="1" applyFont="1" applyFill="1" applyBorder="1" applyAlignment="1">
      <alignment horizontal="center" vertical="center"/>
    </xf>
    <xf numFmtId="49" fontId="30" fillId="8" borderId="1" xfId="6" applyNumberFormat="1" applyFont="1" applyFill="1" applyBorder="1" applyAlignment="1">
      <alignment horizontal="left" vertical="center"/>
    </xf>
    <xf numFmtId="165" fontId="30" fillId="8" borderId="1" xfId="2" applyFont="1" applyFill="1" applyBorder="1" applyAlignment="1">
      <alignment horizontal="right" vertical="center"/>
    </xf>
    <xf numFmtId="2" fontId="29" fillId="8" borderId="1" xfId="6" applyNumberFormat="1" applyFont="1" applyFill="1" applyBorder="1" applyAlignment="1">
      <alignment vertical="center"/>
    </xf>
    <xf numFmtId="0" fontId="30" fillId="3" borderId="1" xfId="6" applyFont="1" applyFill="1" applyBorder="1" applyAlignment="1">
      <alignment horizontal="left" vertical="center"/>
    </xf>
    <xf numFmtId="0" fontId="30" fillId="9" borderId="1" xfId="6" applyFont="1" applyFill="1" applyBorder="1" applyAlignment="1">
      <alignment vertical="center" wrapText="1"/>
    </xf>
    <xf numFmtId="173" fontId="30" fillId="9" borderId="1" xfId="6" applyNumberFormat="1" applyFont="1" applyFill="1" applyBorder="1" applyAlignment="1">
      <alignment horizontal="center" vertical="center"/>
    </xf>
    <xf numFmtId="173" fontId="30" fillId="3" borderId="1" xfId="6" applyNumberFormat="1" applyFont="1" applyFill="1" applyBorder="1" applyAlignment="1">
      <alignment horizontal="center" vertical="center"/>
    </xf>
    <xf numFmtId="173" fontId="30" fillId="0" borderId="1" xfId="6" applyNumberFormat="1" applyFont="1" applyBorder="1" applyAlignment="1">
      <alignment horizontal="center" vertical="center"/>
    </xf>
    <xf numFmtId="173" fontId="29" fillId="0" borderId="1" xfId="6" applyNumberFormat="1" applyFont="1" applyBorder="1" applyAlignment="1">
      <alignment horizontal="center" vertical="center"/>
    </xf>
    <xf numFmtId="49" fontId="45" fillId="0" borderId="1" xfId="6" applyNumberFormat="1" applyFont="1" applyBorder="1" applyAlignment="1">
      <alignment horizontal="left" vertical="center"/>
    </xf>
    <xf numFmtId="0" fontId="46" fillId="0" borderId="3" xfId="6" applyFont="1" applyBorder="1" applyAlignment="1">
      <alignment horizontal="left" vertical="center" wrapText="1"/>
    </xf>
    <xf numFmtId="49" fontId="30" fillId="10" borderId="1" xfId="6" applyNumberFormat="1" applyFont="1" applyFill="1" applyBorder="1" applyAlignment="1">
      <alignment horizontal="center" vertical="center"/>
    </xf>
    <xf numFmtId="173" fontId="30" fillId="10" borderId="1" xfId="6" applyNumberFormat="1" applyFont="1" applyFill="1" applyBorder="1" applyAlignment="1">
      <alignment horizontal="center" vertical="center"/>
    </xf>
    <xf numFmtId="49" fontId="30" fillId="10" borderId="1" xfId="6" applyNumberFormat="1" applyFont="1" applyFill="1" applyBorder="1" applyAlignment="1">
      <alignment horizontal="left" vertical="center"/>
    </xf>
    <xf numFmtId="0" fontId="35" fillId="10" borderId="1" xfId="6" applyFont="1" applyFill="1" applyBorder="1" applyAlignment="1">
      <alignment horizontal="left" vertical="center" wrapText="1"/>
    </xf>
    <xf numFmtId="165" fontId="30" fillId="10" borderId="1" xfId="2" applyFont="1" applyFill="1" applyBorder="1" applyAlignment="1">
      <alignment horizontal="right" vertical="center"/>
    </xf>
    <xf numFmtId="4" fontId="30" fillId="10" borderId="1" xfId="6" applyNumberFormat="1" applyFont="1" applyFill="1" applyBorder="1" applyAlignment="1">
      <alignment horizontal="right" vertical="center"/>
    </xf>
    <xf numFmtId="0" fontId="30" fillId="3" borderId="1" xfId="6" applyFont="1" applyFill="1" applyBorder="1" applyAlignment="1">
      <alignment horizontal="center" vertical="center"/>
    </xf>
    <xf numFmtId="0" fontId="30" fillId="0" borderId="1" xfId="6" applyFont="1" applyBorder="1" applyAlignment="1">
      <alignment horizontal="center" vertical="center"/>
    </xf>
    <xf numFmtId="0" fontId="29" fillId="0" borderId="1" xfId="6" applyFont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7" fillId="0" borderId="0" xfId="6" applyFont="1" applyAlignment="1">
      <alignment vertical="center"/>
    </xf>
    <xf numFmtId="0" fontId="27" fillId="0" borderId="0" xfId="6" applyFont="1" applyAlignment="1">
      <alignment horizontal="right" vertical="center"/>
    </xf>
    <xf numFmtId="165" fontId="27" fillId="0" borderId="0" xfId="2" applyFont="1" applyAlignment="1">
      <alignment horizontal="right" vertical="center"/>
    </xf>
    <xf numFmtId="0" fontId="26" fillId="0" borderId="1" xfId="6" applyFont="1" applyBorder="1" applyAlignment="1">
      <alignment horizontal="center"/>
    </xf>
    <xf numFmtId="165" fontId="34" fillId="0" borderId="0" xfId="2" applyFont="1" applyFill="1" applyBorder="1"/>
    <xf numFmtId="165" fontId="38" fillId="0" borderId="0" xfId="2" applyFont="1" applyFill="1" applyBorder="1"/>
    <xf numFmtId="165" fontId="32" fillId="0" borderId="0" xfId="2" applyFont="1" applyFill="1" applyBorder="1"/>
    <xf numFmtId="165" fontId="38" fillId="0" borderId="0" xfId="6" applyNumberFormat="1" applyFont="1"/>
    <xf numFmtId="43" fontId="34" fillId="0" borderId="0" xfId="5" applyFont="1" applyFill="1" applyBorder="1"/>
    <xf numFmtId="165" fontId="32" fillId="0" borderId="0" xfId="2" applyFont="1" applyFill="1" applyBorder="1" applyAlignment="1">
      <alignment wrapText="1"/>
    </xf>
    <xf numFmtId="170" fontId="34" fillId="0" borderId="0" xfId="6" applyNumberFormat="1" applyFont="1"/>
    <xf numFmtId="0" fontId="48" fillId="0" borderId="0" xfId="6" applyFont="1"/>
    <xf numFmtId="4" fontId="34" fillId="0" borderId="0" xfId="6" applyNumberFormat="1" applyFont="1"/>
    <xf numFmtId="0" fontId="36" fillId="0" borderId="0" xfId="6" applyFont="1"/>
    <xf numFmtId="4" fontId="36" fillId="0" borderId="0" xfId="6" applyNumberFormat="1" applyFont="1"/>
    <xf numFmtId="165" fontId="36" fillId="0" borderId="0" xfId="6" applyNumberFormat="1" applyFont="1"/>
    <xf numFmtId="169" fontId="34" fillId="0" borderId="0" xfId="6" applyNumberFormat="1" applyFont="1"/>
    <xf numFmtId="165" fontId="43" fillId="0" borderId="0" xfId="2" applyFont="1" applyFill="1" applyBorder="1"/>
    <xf numFmtId="43" fontId="36" fillId="0" borderId="0" xfId="5" applyFont="1" applyFill="1" applyBorder="1"/>
    <xf numFmtId="0" fontId="32" fillId="0" borderId="0" xfId="6" applyFont="1" applyAlignment="1">
      <alignment horizontal="center" vertical="center"/>
    </xf>
    <xf numFmtId="0" fontId="26" fillId="0" borderId="1" xfId="6" applyFont="1" applyBorder="1" applyAlignment="1">
      <alignment horizontal="center"/>
    </xf>
  </cellXfs>
  <cellStyles count="213">
    <cellStyle name="Euro" xfId="1" xr:uid="{00000000-0005-0000-0000-000000000000}"/>
    <cellStyle name="Euro 2" xfId="15" xr:uid="{00000000-0005-0000-0000-000001000000}"/>
    <cellStyle name="Millares [0] 2" xfId="29" xr:uid="{00000000-0005-0000-0000-000003000000}"/>
    <cellStyle name="Millares [0] 2 2" xfId="137" xr:uid="{00000000-0005-0000-0000-000004000000}"/>
    <cellStyle name="Millares [0] 3" xfId="32" xr:uid="{00000000-0005-0000-0000-000005000000}"/>
    <cellStyle name="Millares [0] 3 2" xfId="44" xr:uid="{00000000-0005-0000-0000-000006000000}"/>
    <cellStyle name="Millares [0] 3 2 2" xfId="89" xr:uid="{00000000-0005-0000-0000-000007000000}"/>
    <cellStyle name="Millares [0] 3 2 3" xfId="151" xr:uid="{00000000-0005-0000-0000-000008000000}"/>
    <cellStyle name="Millares [0] 3 3" xfId="80" xr:uid="{00000000-0005-0000-0000-000009000000}"/>
    <cellStyle name="Millares [0] 3 4" xfId="140" xr:uid="{00000000-0005-0000-0000-00000A000000}"/>
    <cellStyle name="Millares [0] 4" xfId="25" xr:uid="{00000000-0005-0000-0000-00000B000000}"/>
    <cellStyle name="Millares [0] 4 2" xfId="134" xr:uid="{00000000-0005-0000-0000-00000C000000}"/>
    <cellStyle name="Millares 10" xfId="48" xr:uid="{00000000-0005-0000-0000-00000D000000}"/>
    <cellStyle name="Millares 10 2" xfId="93" xr:uid="{00000000-0005-0000-0000-00000E000000}"/>
    <cellStyle name="Millares 10 3" xfId="155" xr:uid="{00000000-0005-0000-0000-00000F000000}"/>
    <cellStyle name="Millares 11" xfId="50" xr:uid="{00000000-0005-0000-0000-000010000000}"/>
    <cellStyle name="Millares 11 2" xfId="54" xr:uid="{00000000-0005-0000-0000-000011000000}"/>
    <cellStyle name="Millares 11 2 2" xfId="98" xr:uid="{00000000-0005-0000-0000-000012000000}"/>
    <cellStyle name="Millares 11 2 3" xfId="160" xr:uid="{00000000-0005-0000-0000-000013000000}"/>
    <cellStyle name="Millares 11 2 4" xfId="202" xr:uid="{00000000-0005-0000-0000-000014000000}"/>
    <cellStyle name="Millares 11 3" xfId="94" xr:uid="{00000000-0005-0000-0000-000015000000}"/>
    <cellStyle name="Millares 11 4" xfId="156" xr:uid="{00000000-0005-0000-0000-000016000000}"/>
    <cellStyle name="Millares 12" xfId="53" xr:uid="{00000000-0005-0000-0000-000017000000}"/>
    <cellStyle name="Millares 12 2" xfId="63" xr:uid="{00000000-0005-0000-0000-000018000000}"/>
    <cellStyle name="Millares 12 2 2" xfId="64" xr:uid="{00000000-0005-0000-0000-000019000000}"/>
    <cellStyle name="Millares 12 2 2 2" xfId="65" xr:uid="{00000000-0005-0000-0000-00001A000000}"/>
    <cellStyle name="Millares 12 2 2 2 2" xfId="66" xr:uid="{00000000-0005-0000-0000-00001B000000}"/>
    <cellStyle name="Millares 12 2 2 2 2 2" xfId="67" xr:uid="{00000000-0005-0000-0000-00001C000000}"/>
    <cellStyle name="Millares 12 2 2 2 2 2 2" xfId="72" xr:uid="{00000000-0005-0000-0000-00001D000000}"/>
    <cellStyle name="Millares 12 2 2 2 2 2 2 2" xfId="123" xr:uid="{00000000-0005-0000-0000-00001E000000}"/>
    <cellStyle name="Millares 12 2 2 2 2 2 2 2 2" xfId="185" xr:uid="{00000000-0005-0000-0000-00001F000000}"/>
    <cellStyle name="Millares 12 2 2 2 2 2 2 2 2 2" xfId="194" xr:uid="{00000000-0005-0000-0000-000020000000}"/>
    <cellStyle name="Millares 12 2 2 2 2 2 2 2 2 2 2" xfId="203" xr:uid="{00000000-0005-0000-0000-000021000000}"/>
    <cellStyle name="Millares 12 2 2 2 2 2 3" xfId="111" xr:uid="{00000000-0005-0000-0000-000022000000}"/>
    <cellStyle name="Millares 12 2 2 2 2 2 4" xfId="173" xr:uid="{00000000-0005-0000-0000-000023000000}"/>
    <cellStyle name="Millares 12 2 2 2 2 3" xfId="110" xr:uid="{00000000-0005-0000-0000-000024000000}"/>
    <cellStyle name="Millares 12 2 2 2 2 4" xfId="172" xr:uid="{00000000-0005-0000-0000-000025000000}"/>
    <cellStyle name="Millares 12 2 2 2 3" xfId="109" xr:uid="{00000000-0005-0000-0000-000026000000}"/>
    <cellStyle name="Millares 12 2 2 2 4" xfId="171" xr:uid="{00000000-0005-0000-0000-000027000000}"/>
    <cellStyle name="Millares 12 2 2 3" xfId="108" xr:uid="{00000000-0005-0000-0000-000028000000}"/>
    <cellStyle name="Millares 12 2 2 4" xfId="170" xr:uid="{00000000-0005-0000-0000-000029000000}"/>
    <cellStyle name="Millares 12 2 3" xfId="107" xr:uid="{00000000-0005-0000-0000-00002A000000}"/>
    <cellStyle name="Millares 12 2 4" xfId="169" xr:uid="{00000000-0005-0000-0000-00002B000000}"/>
    <cellStyle name="Millares 12 3" xfId="96" xr:uid="{00000000-0005-0000-0000-00002C000000}"/>
    <cellStyle name="Millares 12 4" xfId="158" xr:uid="{00000000-0005-0000-0000-00002D000000}"/>
    <cellStyle name="Millares 13" xfId="124" xr:uid="{00000000-0005-0000-0000-00002E000000}"/>
    <cellStyle name="Millares 2" xfId="2" xr:uid="{00000000-0005-0000-0000-00002F000000}"/>
    <cellStyle name="Millares 2 2" xfId="47" xr:uid="{00000000-0005-0000-0000-000030000000}"/>
    <cellStyle name="Millares 2 2 2" xfId="92" xr:uid="{00000000-0005-0000-0000-000031000000}"/>
    <cellStyle name="Millares 2 2 3" xfId="154" xr:uid="{00000000-0005-0000-0000-000032000000}"/>
    <cellStyle name="Millares 2 3" xfId="125" xr:uid="{00000000-0005-0000-0000-000033000000}"/>
    <cellStyle name="Millares 3" xfId="3" xr:uid="{00000000-0005-0000-0000-000034000000}"/>
    <cellStyle name="Millares 3 2" xfId="28" xr:uid="{00000000-0005-0000-0000-000035000000}"/>
    <cellStyle name="Millares 3 2 2" xfId="136" xr:uid="{00000000-0005-0000-0000-000036000000}"/>
    <cellStyle name="Millares 3 3" xfId="16" xr:uid="{00000000-0005-0000-0000-000037000000}"/>
    <cellStyle name="Millares 3 3 2" xfId="130" xr:uid="{00000000-0005-0000-0000-000038000000}"/>
    <cellStyle name="Millares 3 4" xfId="126" xr:uid="{00000000-0005-0000-0000-000039000000}"/>
    <cellStyle name="Millares 4" xfId="4" xr:uid="{00000000-0005-0000-0000-00003A000000}"/>
    <cellStyle name="Millares 4 2" xfId="17" xr:uid="{00000000-0005-0000-0000-00003B000000}"/>
    <cellStyle name="Millares 4 2 2" xfId="39" xr:uid="{00000000-0005-0000-0000-00003C000000}"/>
    <cellStyle name="Millares 4 2 2 2" xfId="84" xr:uid="{00000000-0005-0000-0000-00003D000000}"/>
    <cellStyle name="Millares 4 2 2 3" xfId="146" xr:uid="{00000000-0005-0000-0000-00003E000000}"/>
    <cellStyle name="Millares 4 2 3" xfId="75" xr:uid="{00000000-0005-0000-0000-00003F000000}"/>
    <cellStyle name="Millares 4 2 4" xfId="131" xr:uid="{00000000-0005-0000-0000-000040000000}"/>
    <cellStyle name="Millares 4 3" xfId="37" xr:uid="{00000000-0005-0000-0000-000041000000}"/>
    <cellStyle name="Millares 4 3 2" xfId="82" xr:uid="{00000000-0005-0000-0000-000042000000}"/>
    <cellStyle name="Millares 4 3 3" xfId="144" xr:uid="{00000000-0005-0000-0000-000043000000}"/>
    <cellStyle name="Millares 4 4" xfId="73" xr:uid="{00000000-0005-0000-0000-000044000000}"/>
    <cellStyle name="Millares 4 5" xfId="127" xr:uid="{00000000-0005-0000-0000-000045000000}"/>
    <cellStyle name="Millares 5" xfId="5" xr:uid="{00000000-0005-0000-0000-000046000000}"/>
    <cellStyle name="Millares 5 2" xfId="128" xr:uid="{00000000-0005-0000-0000-000047000000}"/>
    <cellStyle name="Millares 6" xfId="31" xr:uid="{00000000-0005-0000-0000-000048000000}"/>
    <cellStyle name="Millares 6 2" xfId="43" xr:uid="{00000000-0005-0000-0000-000049000000}"/>
    <cellStyle name="Millares 6 2 2" xfId="88" xr:uid="{00000000-0005-0000-0000-00004A000000}"/>
    <cellStyle name="Millares 6 2 3" xfId="150" xr:uid="{00000000-0005-0000-0000-00004B000000}"/>
    <cellStyle name="Millares 6 3" xfId="79" xr:uid="{00000000-0005-0000-0000-00004C000000}"/>
    <cellStyle name="Millares 6 4" xfId="139" xr:uid="{00000000-0005-0000-0000-00004D000000}"/>
    <cellStyle name="Millares 7" xfId="18" xr:uid="{00000000-0005-0000-0000-00004E000000}"/>
    <cellStyle name="Millares 7 2" xfId="132" xr:uid="{00000000-0005-0000-0000-00004F000000}"/>
    <cellStyle name="Millares 8" xfId="35" xr:uid="{00000000-0005-0000-0000-000050000000}"/>
    <cellStyle name="Millares 8 2" xfId="142" xr:uid="{00000000-0005-0000-0000-000051000000}"/>
    <cellStyle name="Millares 9" xfId="36" xr:uid="{00000000-0005-0000-0000-000052000000}"/>
    <cellStyle name="Millares 9 2" xfId="143" xr:uid="{00000000-0005-0000-0000-000053000000}"/>
    <cellStyle name="Moneda 2" xfId="33" xr:uid="{00000000-0005-0000-0000-000054000000}"/>
    <cellStyle name="Moneda 2 2" xfId="45" xr:uid="{00000000-0005-0000-0000-000055000000}"/>
    <cellStyle name="Moneda 2 2 2" xfId="90" xr:uid="{00000000-0005-0000-0000-000056000000}"/>
    <cellStyle name="Moneda 2 2 3" xfId="152" xr:uid="{00000000-0005-0000-0000-000057000000}"/>
    <cellStyle name="Moneda 2 3" xfId="81" xr:uid="{00000000-0005-0000-0000-000058000000}"/>
    <cellStyle name="Moneda 2 4" xfId="141" xr:uid="{00000000-0005-0000-0000-000059000000}"/>
    <cellStyle name="Moneda 3" xfId="97" xr:uid="{00000000-0005-0000-0000-00005A000000}"/>
    <cellStyle name="Moneda 4" xfId="159" xr:uid="{00000000-0005-0000-0000-00005B000000}"/>
    <cellStyle name="Moneda 5" xfId="201" xr:uid="{00000000-0005-0000-0000-00005C000000}"/>
    <cellStyle name="Moneda 6" xfId="205" xr:uid="{00000000-0005-0000-0000-00005D000000}"/>
    <cellStyle name="Normal" xfId="0" builtinId="0"/>
    <cellStyle name="Normal 2" xfId="6" xr:uid="{00000000-0005-0000-0000-00005F000000}"/>
    <cellStyle name="Normal 2 2" xfId="7" xr:uid="{00000000-0005-0000-0000-000060000000}"/>
    <cellStyle name="Normal 2 2 2" xfId="8" xr:uid="{00000000-0005-0000-0000-000061000000}"/>
    <cellStyle name="Normal 2 2 2 2" xfId="27" xr:uid="{00000000-0005-0000-0000-000062000000}"/>
    <cellStyle name="Normal 2 2 2 3" xfId="19" xr:uid="{00000000-0005-0000-0000-000063000000}"/>
    <cellStyle name="Normal 2 2 3" xfId="9" xr:uid="{00000000-0005-0000-0000-000064000000}"/>
    <cellStyle name="Normal 2 2 3 2" xfId="20" xr:uid="{00000000-0005-0000-0000-000065000000}"/>
    <cellStyle name="Normal 2 2 4" xfId="10" xr:uid="{00000000-0005-0000-0000-000066000000}"/>
    <cellStyle name="Normal 2 2 4 2" xfId="21" xr:uid="{00000000-0005-0000-0000-000067000000}"/>
    <cellStyle name="Normal 3" xfId="11" xr:uid="{00000000-0005-0000-0000-000068000000}"/>
    <cellStyle name="Normal 3 2" xfId="26" xr:uid="{00000000-0005-0000-0000-000069000000}"/>
    <cellStyle name="Normal 3 2 2" xfId="41" xr:uid="{00000000-0005-0000-0000-00006A000000}"/>
    <cellStyle name="Normal 3 2 2 2" xfId="57" xr:uid="{00000000-0005-0000-0000-00006B000000}"/>
    <cellStyle name="Normal 3 2 2 2 2" xfId="61" xr:uid="{00000000-0005-0000-0000-00006C000000}"/>
    <cellStyle name="Normal 3 2 2 2 2 2" xfId="70" xr:uid="{00000000-0005-0000-0000-00006D000000}"/>
    <cellStyle name="Normal 3 2 2 2 2 2 2" xfId="121" xr:uid="{00000000-0005-0000-0000-00006E000000}"/>
    <cellStyle name="Normal 3 2 2 2 2 2 2 2" xfId="183" xr:uid="{00000000-0005-0000-0000-00006F000000}"/>
    <cellStyle name="Normal 3 2 2 2 2 2 2 2 2" xfId="191" xr:uid="{00000000-0005-0000-0000-000070000000}"/>
    <cellStyle name="Normal 3 2 2 2 2 2 2 2 2 2" xfId="199" xr:uid="{00000000-0005-0000-0000-000071000000}"/>
    <cellStyle name="Normal 3 2 2 2 2 2 2 2 2 2 2" xfId="211" xr:uid="{00000000-0005-0000-0000-000072000000}"/>
    <cellStyle name="Normal 3 2 2 2 2 2 3" xfId="114" xr:uid="{00000000-0005-0000-0000-000073000000}"/>
    <cellStyle name="Normal 3 2 2 2 2 2 4" xfId="176" xr:uid="{00000000-0005-0000-0000-000074000000}"/>
    <cellStyle name="Normal 3 2 2 2 2 3" xfId="105" xr:uid="{00000000-0005-0000-0000-000075000000}"/>
    <cellStyle name="Normal 3 2 2 2 2 4" xfId="167" xr:uid="{00000000-0005-0000-0000-000076000000}"/>
    <cellStyle name="Normal 3 2 2 2 3" xfId="101" xr:uid="{00000000-0005-0000-0000-000077000000}"/>
    <cellStyle name="Normal 3 2 2 2 4" xfId="163" xr:uid="{00000000-0005-0000-0000-000078000000}"/>
    <cellStyle name="Normal 3 2 2 3" xfId="118" xr:uid="{00000000-0005-0000-0000-000079000000}"/>
    <cellStyle name="Normal 3 2 2 3 2" xfId="180" xr:uid="{00000000-0005-0000-0000-00007A000000}"/>
    <cellStyle name="Normal 3 2 2 3 2 2" xfId="188" xr:uid="{00000000-0005-0000-0000-00007B000000}"/>
    <cellStyle name="Normal 3 2 2 4" xfId="86" xr:uid="{00000000-0005-0000-0000-00007C000000}"/>
    <cellStyle name="Normal 3 2 2 5" xfId="148" xr:uid="{00000000-0005-0000-0000-00007D000000}"/>
    <cellStyle name="Normal 3 2 3" xfId="77" xr:uid="{00000000-0005-0000-0000-00007E000000}"/>
    <cellStyle name="Normal 3 2 4" xfId="135" xr:uid="{00000000-0005-0000-0000-00007F000000}"/>
    <cellStyle name="Normal 3 3" xfId="22" xr:uid="{00000000-0005-0000-0000-000080000000}"/>
    <cellStyle name="Normal 3 3 2" xfId="40" xr:uid="{00000000-0005-0000-0000-000081000000}"/>
    <cellStyle name="Normal 3 3 2 2" xfId="58" xr:uid="{00000000-0005-0000-0000-000082000000}"/>
    <cellStyle name="Normal 3 3 2 2 2" xfId="62" xr:uid="{00000000-0005-0000-0000-000083000000}"/>
    <cellStyle name="Normal 3 3 2 2 2 2" xfId="71" xr:uid="{00000000-0005-0000-0000-000084000000}"/>
    <cellStyle name="Normal 3 3 2 2 2 2 2" xfId="122" xr:uid="{00000000-0005-0000-0000-000085000000}"/>
    <cellStyle name="Normal 3 3 2 2 2 2 2 2" xfId="184" xr:uid="{00000000-0005-0000-0000-000086000000}"/>
    <cellStyle name="Normal 3 3 2 2 2 2 2 2 2" xfId="192" xr:uid="{00000000-0005-0000-0000-000087000000}"/>
    <cellStyle name="Normal 3 3 2 2 2 2 2 2 2 2" xfId="200" xr:uid="{00000000-0005-0000-0000-000088000000}"/>
    <cellStyle name="Normal 3 3 2 2 2 2 2 2 2 2 2" xfId="212" xr:uid="{00000000-0005-0000-0000-000089000000}"/>
    <cellStyle name="Normal 3 3 2 2 2 2 3" xfId="115" xr:uid="{00000000-0005-0000-0000-00008A000000}"/>
    <cellStyle name="Normal 3 3 2 2 2 2 4" xfId="177" xr:uid="{00000000-0005-0000-0000-00008B000000}"/>
    <cellStyle name="Normal 3 3 2 2 2 3" xfId="106" xr:uid="{00000000-0005-0000-0000-00008C000000}"/>
    <cellStyle name="Normal 3 3 2 2 2 4" xfId="168" xr:uid="{00000000-0005-0000-0000-00008D000000}"/>
    <cellStyle name="Normal 3 3 2 2 3" xfId="102" xr:uid="{00000000-0005-0000-0000-00008E000000}"/>
    <cellStyle name="Normal 3 3 2 2 4" xfId="164" xr:uid="{00000000-0005-0000-0000-00008F000000}"/>
    <cellStyle name="Normal 3 3 2 3" xfId="119" xr:uid="{00000000-0005-0000-0000-000090000000}"/>
    <cellStyle name="Normal 3 3 2 3 2" xfId="181" xr:uid="{00000000-0005-0000-0000-000091000000}"/>
    <cellStyle name="Normal 3 3 2 3 2 2" xfId="189" xr:uid="{00000000-0005-0000-0000-000092000000}"/>
    <cellStyle name="Normal 3 3 2 3 2 2 2" xfId="197" xr:uid="{00000000-0005-0000-0000-000093000000}"/>
    <cellStyle name="Normal 3 3 2 3 2 2 2 2" xfId="209" xr:uid="{00000000-0005-0000-0000-000094000000}"/>
    <cellStyle name="Normal 3 3 2 4" xfId="85" xr:uid="{00000000-0005-0000-0000-000095000000}"/>
    <cellStyle name="Normal 3 3 2 5" xfId="147" xr:uid="{00000000-0005-0000-0000-000096000000}"/>
    <cellStyle name="Normal 3 3 3" xfId="76" xr:uid="{00000000-0005-0000-0000-000097000000}"/>
    <cellStyle name="Normal 3 3 4" xfId="133" xr:uid="{00000000-0005-0000-0000-000098000000}"/>
    <cellStyle name="Normal 3 4" xfId="38" xr:uid="{00000000-0005-0000-0000-000099000000}"/>
    <cellStyle name="Normal 3 4 2" xfId="56" xr:uid="{00000000-0005-0000-0000-00009A000000}"/>
    <cellStyle name="Normal 3 4 2 2" xfId="60" xr:uid="{00000000-0005-0000-0000-00009B000000}"/>
    <cellStyle name="Normal 3 4 2 2 2" xfId="69" xr:uid="{00000000-0005-0000-0000-00009C000000}"/>
    <cellStyle name="Normal 3 4 2 2 2 2" xfId="117" xr:uid="{00000000-0005-0000-0000-00009D000000}"/>
    <cellStyle name="Normal 3 4 2 2 2 2 2" xfId="179" xr:uid="{00000000-0005-0000-0000-00009E000000}"/>
    <cellStyle name="Normal 3 4 2 2 2 2 2 2" xfId="187" xr:uid="{00000000-0005-0000-0000-00009F000000}"/>
    <cellStyle name="Normal 3 4 2 2 2 2 2 2 2" xfId="196" xr:uid="{00000000-0005-0000-0000-0000A0000000}"/>
    <cellStyle name="Normal 3 4 2 2 2 2 2 2 2 2" xfId="208" xr:uid="{00000000-0005-0000-0000-0000A1000000}"/>
    <cellStyle name="Normal 3 4 2 2 2 3" xfId="113" xr:uid="{00000000-0005-0000-0000-0000A2000000}"/>
    <cellStyle name="Normal 3 4 2 2 2 4" xfId="175" xr:uid="{00000000-0005-0000-0000-0000A3000000}"/>
    <cellStyle name="Normal 3 4 2 2 3" xfId="104" xr:uid="{00000000-0005-0000-0000-0000A4000000}"/>
    <cellStyle name="Normal 3 4 2 2 4" xfId="166" xr:uid="{00000000-0005-0000-0000-0000A5000000}"/>
    <cellStyle name="Normal 3 4 2 3" xfId="100" xr:uid="{00000000-0005-0000-0000-0000A6000000}"/>
    <cellStyle name="Normal 3 4 2 4" xfId="162" xr:uid="{00000000-0005-0000-0000-0000A7000000}"/>
    <cellStyle name="Normal 3 4 3" xfId="83" xr:uid="{00000000-0005-0000-0000-0000A8000000}"/>
    <cellStyle name="Normal 3 4 4" xfId="145" xr:uid="{00000000-0005-0000-0000-0000A9000000}"/>
    <cellStyle name="Normal 3 5" xfId="49" xr:uid="{00000000-0005-0000-0000-0000AA000000}"/>
    <cellStyle name="Normal 3 6" xfId="55" xr:uid="{00000000-0005-0000-0000-0000AB000000}"/>
    <cellStyle name="Normal 3 6 2" xfId="59" xr:uid="{00000000-0005-0000-0000-0000AC000000}"/>
    <cellStyle name="Normal 3 6 2 2" xfId="68" xr:uid="{00000000-0005-0000-0000-0000AD000000}"/>
    <cellStyle name="Normal 3 6 2 2 2" xfId="116" xr:uid="{00000000-0005-0000-0000-0000AE000000}"/>
    <cellStyle name="Normal 3 6 2 2 2 2" xfId="178" xr:uid="{00000000-0005-0000-0000-0000AF000000}"/>
    <cellStyle name="Normal 3 6 2 2 2 2 2" xfId="186" xr:uid="{00000000-0005-0000-0000-0000B0000000}"/>
    <cellStyle name="Normal 3 6 2 2 2 2 2 2" xfId="195" xr:uid="{00000000-0005-0000-0000-0000B1000000}"/>
    <cellStyle name="Normal 3 6 2 2 2 2 2 2 2" xfId="207" xr:uid="{00000000-0005-0000-0000-0000B2000000}"/>
    <cellStyle name="Normal 3 6 2 2 3" xfId="112" xr:uid="{00000000-0005-0000-0000-0000B3000000}"/>
    <cellStyle name="Normal 3 6 2 2 4" xfId="174" xr:uid="{00000000-0005-0000-0000-0000B4000000}"/>
    <cellStyle name="Normal 3 6 2 3" xfId="103" xr:uid="{00000000-0005-0000-0000-0000B5000000}"/>
    <cellStyle name="Normal 3 6 2 4" xfId="165" xr:uid="{00000000-0005-0000-0000-0000B6000000}"/>
    <cellStyle name="Normal 3 6 3" xfId="99" xr:uid="{00000000-0005-0000-0000-0000B7000000}"/>
    <cellStyle name="Normal 3 6 4" xfId="161" xr:uid="{00000000-0005-0000-0000-0000B8000000}"/>
    <cellStyle name="Normal 3 7" xfId="120" xr:uid="{00000000-0005-0000-0000-0000B9000000}"/>
    <cellStyle name="Normal 3 7 2" xfId="182" xr:uid="{00000000-0005-0000-0000-0000BA000000}"/>
    <cellStyle name="Normal 3 7 2 2" xfId="190" xr:uid="{00000000-0005-0000-0000-0000BB000000}"/>
    <cellStyle name="Normal 3 7 2 2 2" xfId="198" xr:uid="{00000000-0005-0000-0000-0000BC000000}"/>
    <cellStyle name="Normal 3 7 2 2 2 2" xfId="210" xr:uid="{00000000-0005-0000-0000-0000BD000000}"/>
    <cellStyle name="Normal 3 8" xfId="74" xr:uid="{00000000-0005-0000-0000-0000BE000000}"/>
    <cellStyle name="Normal 3 9" xfId="129" xr:uid="{00000000-0005-0000-0000-0000BF000000}"/>
    <cellStyle name="Normal 4" xfId="12" xr:uid="{00000000-0005-0000-0000-0000C0000000}"/>
    <cellStyle name="Normal 4 2" xfId="23" xr:uid="{00000000-0005-0000-0000-0000C1000000}"/>
    <cellStyle name="Normal 5" xfId="30" xr:uid="{00000000-0005-0000-0000-0000C2000000}"/>
    <cellStyle name="Normal 5 2" xfId="42" xr:uid="{00000000-0005-0000-0000-0000C3000000}"/>
    <cellStyle name="Normal 5 2 2" xfId="87" xr:uid="{00000000-0005-0000-0000-0000C4000000}"/>
    <cellStyle name="Normal 5 2 3" xfId="149" xr:uid="{00000000-0005-0000-0000-0000C5000000}"/>
    <cellStyle name="Normal 5 3" xfId="78" xr:uid="{00000000-0005-0000-0000-0000C6000000}"/>
    <cellStyle name="Normal 5 4" xfId="138" xr:uid="{00000000-0005-0000-0000-0000C7000000}"/>
    <cellStyle name="Normal 6" xfId="46" xr:uid="{00000000-0005-0000-0000-0000C8000000}"/>
    <cellStyle name="Normal 6 2" xfId="51" xr:uid="{00000000-0005-0000-0000-0000C9000000}"/>
    <cellStyle name="Normal 6 2 2" xfId="95" xr:uid="{00000000-0005-0000-0000-0000CA000000}"/>
    <cellStyle name="Normal 6 2 3" xfId="157" xr:uid="{00000000-0005-0000-0000-0000CB000000}"/>
    <cellStyle name="Normal 6 3" xfId="91" xr:uid="{00000000-0005-0000-0000-0000CC000000}"/>
    <cellStyle name="Normal 6 4" xfId="153" xr:uid="{00000000-0005-0000-0000-0000CD000000}"/>
    <cellStyle name="Normal 7" xfId="193" xr:uid="{00000000-0005-0000-0000-0000CE000000}"/>
    <cellStyle name="Normal 8" xfId="204" xr:uid="{00000000-0005-0000-0000-0000CF000000}"/>
    <cellStyle name="Normal 9" xfId="52" xr:uid="{00000000-0005-0000-0000-0000D0000000}"/>
    <cellStyle name="Porcentaje 2" xfId="34" xr:uid="{00000000-0005-0000-0000-0000D1000000}"/>
    <cellStyle name="Porcentaje 3" xfId="206" xr:uid="{00000000-0005-0000-0000-0000D2000000}"/>
    <cellStyle name="Porcentual 2" xfId="13" xr:uid="{00000000-0005-0000-0000-0000D3000000}"/>
    <cellStyle name="Porcentual 2 2" xfId="24" xr:uid="{00000000-0005-0000-0000-0000D4000000}"/>
    <cellStyle name="Porcentual 3" xfId="14" xr:uid="{00000000-0005-0000-0000-0000D5000000}"/>
  </cellStyles>
  <dxfs count="0"/>
  <tableStyles count="0" defaultTableStyle="TableStyleMedium9" defaultPivotStyle="PivotStyleLight16"/>
  <colors>
    <mruColors>
      <color rgb="FFCCFF66"/>
      <color rgb="FF00FFCC"/>
      <color rgb="FFCC66FF"/>
      <color rgb="FF00FFFF"/>
      <color rgb="FFFF4747"/>
      <color rgb="FF00FF00"/>
      <color rgb="FFFF9933"/>
      <color rgb="FFAB75C9"/>
      <color rgb="FF4AABC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9"/>
  <sheetViews>
    <sheetView showGridLines="0" tabSelected="1" zoomScaleNormal="100" workbookViewId="0">
      <selection activeCell="E4" sqref="E4"/>
    </sheetView>
  </sheetViews>
  <sheetFormatPr baseColWidth="10" defaultColWidth="11" defaultRowHeight="15.55" x14ac:dyDescent="0.3"/>
  <cols>
    <col min="1" max="1" width="4.3984375" style="12" customWidth="1"/>
    <col min="2" max="2" width="5.09765625" style="12" customWidth="1"/>
    <col min="3" max="3" width="7.8984375" style="12" bestFit="1" customWidth="1"/>
    <col min="4" max="4" width="8.09765625" style="5" customWidth="1"/>
    <col min="5" max="5" width="51.296875" style="3" customWidth="1"/>
    <col min="6" max="6" width="9" style="6" customWidth="1"/>
    <col min="7" max="7" width="22" style="7" customWidth="1"/>
    <col min="8" max="8" width="19.296875" style="15" customWidth="1"/>
    <col min="9" max="9" width="22" style="1" customWidth="1"/>
    <col min="10" max="10" width="23" style="1" customWidth="1"/>
    <col min="11" max="12" width="11" style="16"/>
    <col min="13" max="16384" width="11" style="3"/>
  </cols>
  <sheetData>
    <row r="1" spans="1:12" x14ac:dyDescent="0.3">
      <c r="A1" s="106" t="s">
        <v>0</v>
      </c>
      <c r="B1" s="106"/>
      <c r="C1" s="106"/>
      <c r="D1" s="106"/>
      <c r="E1" s="106"/>
      <c r="F1" s="106"/>
      <c r="G1" s="106"/>
      <c r="I1" s="13">
        <f>I2-G6</f>
        <v>2.81524658203125E-3</v>
      </c>
      <c r="J1" s="15" t="s">
        <v>168</v>
      </c>
      <c r="K1" s="3"/>
      <c r="L1" s="3"/>
    </row>
    <row r="2" spans="1:12" x14ac:dyDescent="0.3">
      <c r="A2" s="106" t="s">
        <v>222</v>
      </c>
      <c r="B2" s="106"/>
      <c r="C2" s="106"/>
      <c r="D2" s="106"/>
      <c r="E2" s="106"/>
      <c r="F2" s="106"/>
      <c r="G2" s="106"/>
      <c r="I2" s="8">
        <f>SUM(I3:I7)</f>
        <v>6073046023.1199999</v>
      </c>
      <c r="J2" s="15" t="s">
        <v>202</v>
      </c>
      <c r="K2" s="3"/>
      <c r="L2" s="3"/>
    </row>
    <row r="3" spans="1:12" x14ac:dyDescent="0.3">
      <c r="A3" s="106" t="s">
        <v>1</v>
      </c>
      <c r="B3" s="106"/>
      <c r="C3" s="106"/>
      <c r="D3" s="106"/>
      <c r="E3" s="106"/>
      <c r="F3" s="106"/>
      <c r="G3" s="106"/>
      <c r="I3" s="13">
        <v>1522205376.5</v>
      </c>
      <c r="J3" s="14" t="s">
        <v>195</v>
      </c>
      <c r="K3" s="3"/>
      <c r="L3" s="3"/>
    </row>
    <row r="4" spans="1:12" x14ac:dyDescent="0.3">
      <c r="A4" s="89"/>
      <c r="B4" s="89"/>
      <c r="C4" s="89"/>
      <c r="D4" s="2"/>
      <c r="E4" s="89" t="s">
        <v>203</v>
      </c>
      <c r="G4" s="17">
        <v>1869918995.9133401</v>
      </c>
      <c r="I4" s="13">
        <v>3799661728</v>
      </c>
      <c r="J4" s="14" t="s">
        <v>169</v>
      </c>
      <c r="K4" s="3"/>
      <c r="L4" s="3"/>
    </row>
    <row r="5" spans="1:12" ht="18" customHeight="1" x14ac:dyDescent="0.3">
      <c r="A5" s="10" t="s">
        <v>2</v>
      </c>
      <c r="B5" s="10" t="s">
        <v>3</v>
      </c>
      <c r="C5" s="10" t="s">
        <v>4</v>
      </c>
      <c r="D5" s="11" t="s">
        <v>153</v>
      </c>
      <c r="E5" s="10" t="s">
        <v>5</v>
      </c>
      <c r="F5" s="89" t="s">
        <v>6</v>
      </c>
      <c r="G5" s="9" t="s">
        <v>152</v>
      </c>
      <c r="I5" s="13">
        <v>387073742.05000001</v>
      </c>
      <c r="J5" s="14" t="s">
        <v>216</v>
      </c>
      <c r="K5" s="3"/>
      <c r="L5" s="3"/>
    </row>
    <row r="6" spans="1:12" x14ac:dyDescent="0.3">
      <c r="A6" s="23" t="s">
        <v>7</v>
      </c>
      <c r="B6" s="23" t="s">
        <v>8</v>
      </c>
      <c r="C6" s="23"/>
      <c r="D6" s="24"/>
      <c r="E6" s="25" t="s">
        <v>9</v>
      </c>
      <c r="F6" s="26">
        <v>100</v>
      </c>
      <c r="G6" s="27">
        <f>+G7</f>
        <v>6073046023.1171846</v>
      </c>
      <c r="I6" s="13">
        <v>339769623</v>
      </c>
      <c r="J6" s="14" t="s">
        <v>217</v>
      </c>
      <c r="K6" s="3"/>
      <c r="L6" s="3"/>
    </row>
    <row r="7" spans="1:12" x14ac:dyDescent="0.3">
      <c r="A7" s="28" t="s">
        <v>7</v>
      </c>
      <c r="B7" s="28" t="s">
        <v>8</v>
      </c>
      <c r="C7" s="28"/>
      <c r="D7" s="29"/>
      <c r="E7" s="30" t="s">
        <v>10</v>
      </c>
      <c r="F7" s="31">
        <f t="shared" ref="F7:F29" si="0">+G7/$G$6*100</f>
        <v>100</v>
      </c>
      <c r="G7" s="32">
        <f>G8+G92+G117+G124+G128+G132+G143+G149+G161+G168+G179+G190+G194</f>
        <v>6073046023.1171846</v>
      </c>
      <c r="I7" s="20">
        <v>24335553.57</v>
      </c>
      <c r="J7" s="21" t="s">
        <v>221</v>
      </c>
      <c r="K7" s="3"/>
      <c r="L7" s="3"/>
    </row>
    <row r="8" spans="1:12" x14ac:dyDescent="0.3">
      <c r="A8" s="33" t="s">
        <v>7</v>
      </c>
      <c r="B8" s="33" t="s">
        <v>8</v>
      </c>
      <c r="C8" s="33" t="s">
        <v>11</v>
      </c>
      <c r="D8" s="34"/>
      <c r="E8" s="35" t="s">
        <v>206</v>
      </c>
      <c r="F8" s="36">
        <f t="shared" si="0"/>
        <v>18.696845663849007</v>
      </c>
      <c r="G8" s="37">
        <f>+G9+G28+G51+G72+G75+G85+G89</f>
        <v>1135468042.0367398</v>
      </c>
      <c r="H8" s="90"/>
      <c r="I8" s="96"/>
      <c r="J8" s="16"/>
      <c r="K8" s="3"/>
      <c r="L8" s="3"/>
    </row>
    <row r="9" spans="1:12" x14ac:dyDescent="0.3">
      <c r="A9" s="38" t="s">
        <v>7</v>
      </c>
      <c r="B9" s="38" t="s">
        <v>8</v>
      </c>
      <c r="C9" s="38" t="s">
        <v>11</v>
      </c>
      <c r="D9" s="39">
        <v>0</v>
      </c>
      <c r="E9" s="40" t="s">
        <v>12</v>
      </c>
      <c r="F9" s="41">
        <f t="shared" si="0"/>
        <v>9.7927147538516923</v>
      </c>
      <c r="G9" s="42">
        <f>+G10+G15+G17+G21+G24</f>
        <v>594716073.91400003</v>
      </c>
      <c r="H9" s="90"/>
      <c r="I9" s="100"/>
      <c r="J9" s="101"/>
      <c r="K9" s="3"/>
      <c r="L9" s="3"/>
    </row>
    <row r="10" spans="1:12" x14ac:dyDescent="0.3">
      <c r="A10" s="43" t="s">
        <v>7</v>
      </c>
      <c r="B10" s="43" t="s">
        <v>8</v>
      </c>
      <c r="C10" s="43" t="s">
        <v>11</v>
      </c>
      <c r="D10" s="44" t="s">
        <v>13</v>
      </c>
      <c r="E10" s="45" t="s">
        <v>14</v>
      </c>
      <c r="F10" s="46">
        <f t="shared" si="0"/>
        <v>5.323930244382427</v>
      </c>
      <c r="G10" s="47">
        <v>323324733.98000002</v>
      </c>
      <c r="H10" s="90"/>
      <c r="I10" s="100"/>
      <c r="J10" s="101"/>
      <c r="K10" s="3"/>
      <c r="L10" s="3"/>
    </row>
    <row r="11" spans="1:12" ht="14.95" customHeight="1" x14ac:dyDescent="0.3">
      <c r="A11" s="22" t="s">
        <v>7</v>
      </c>
      <c r="B11" s="22" t="s">
        <v>8</v>
      </c>
      <c r="C11" s="22" t="s">
        <v>11</v>
      </c>
      <c r="D11" s="18" t="s">
        <v>15</v>
      </c>
      <c r="E11" s="48" t="s">
        <v>16</v>
      </c>
      <c r="F11" s="49">
        <f t="shared" si="0"/>
        <v>5.1381959539281246</v>
      </c>
      <c r="G11" s="50">
        <v>312045005.04000002</v>
      </c>
      <c r="H11" s="90"/>
      <c r="I11" s="100"/>
      <c r="J11" s="101"/>
      <c r="K11" s="3"/>
      <c r="L11" s="3"/>
    </row>
    <row r="12" spans="1:12" ht="14.95" customHeight="1" x14ac:dyDescent="0.3">
      <c r="A12" s="22" t="s">
        <v>7</v>
      </c>
      <c r="B12" s="22" t="s">
        <v>8</v>
      </c>
      <c r="C12" s="22" t="s">
        <v>11</v>
      </c>
      <c r="D12" s="18" t="s">
        <v>17</v>
      </c>
      <c r="E12" s="48" t="s">
        <v>18</v>
      </c>
      <c r="F12" s="49">
        <f t="shared" si="0"/>
        <v>0.11532555019902666</v>
      </c>
      <c r="G12" s="50">
        <v>7003773.7400000002</v>
      </c>
      <c r="H12" s="90"/>
      <c r="I12" s="100"/>
      <c r="J12" s="101"/>
      <c r="K12" s="3"/>
      <c r="L12" s="3"/>
    </row>
    <row r="13" spans="1:12" ht="15.95" customHeight="1" x14ac:dyDescent="0.3">
      <c r="A13" s="51" t="s">
        <v>7</v>
      </c>
      <c r="B13" s="51" t="s">
        <v>8</v>
      </c>
      <c r="C13" s="22" t="s">
        <v>11</v>
      </c>
      <c r="D13" s="18" t="s">
        <v>19</v>
      </c>
      <c r="E13" s="48" t="s">
        <v>20</v>
      </c>
      <c r="F13" s="49">
        <f t="shared" si="0"/>
        <v>7.0408740255276853E-2</v>
      </c>
      <c r="G13" s="50">
        <v>4275955.1999999993</v>
      </c>
      <c r="H13" s="90"/>
      <c r="I13" s="100"/>
      <c r="J13" s="99"/>
      <c r="K13" s="3"/>
      <c r="L13" s="3"/>
    </row>
    <row r="14" spans="1:12" ht="15.95" customHeight="1" x14ac:dyDescent="0.3">
      <c r="A14" s="22" t="s">
        <v>7</v>
      </c>
      <c r="B14" s="22" t="s">
        <v>8</v>
      </c>
      <c r="C14" s="22" t="s">
        <v>11</v>
      </c>
      <c r="D14" s="18" t="s">
        <v>166</v>
      </c>
      <c r="E14" s="48" t="s">
        <v>167</v>
      </c>
      <c r="F14" s="49">
        <f t="shared" si="0"/>
        <v>0</v>
      </c>
      <c r="G14" s="50">
        <v>0</v>
      </c>
      <c r="H14" s="90"/>
      <c r="I14" s="100"/>
      <c r="J14" s="99"/>
      <c r="K14" s="3"/>
      <c r="L14" s="3"/>
    </row>
    <row r="15" spans="1:12" x14ac:dyDescent="0.3">
      <c r="A15" s="43" t="s">
        <v>7</v>
      </c>
      <c r="B15" s="43" t="s">
        <v>8</v>
      </c>
      <c r="C15" s="43" t="s">
        <v>11</v>
      </c>
      <c r="D15" s="44" t="s">
        <v>21</v>
      </c>
      <c r="E15" s="45" t="s">
        <v>22</v>
      </c>
      <c r="F15" s="46">
        <f t="shared" si="0"/>
        <v>0.94680659064866246</v>
      </c>
      <c r="G15" s="52">
        <v>57500000</v>
      </c>
      <c r="H15" s="90"/>
      <c r="I15" s="100"/>
      <c r="J15" s="99"/>
      <c r="K15" s="3"/>
      <c r="L15" s="3"/>
    </row>
    <row r="16" spans="1:12" ht="14.95" customHeight="1" x14ac:dyDescent="0.3">
      <c r="A16" s="22" t="s">
        <v>7</v>
      </c>
      <c r="B16" s="22" t="s">
        <v>8</v>
      </c>
      <c r="C16" s="22" t="s">
        <v>11</v>
      </c>
      <c r="D16" s="18" t="s">
        <v>23</v>
      </c>
      <c r="E16" s="53" t="s">
        <v>24</v>
      </c>
      <c r="F16" s="49">
        <f t="shared" si="0"/>
        <v>0.94680659064866246</v>
      </c>
      <c r="G16" s="50">
        <v>57500000</v>
      </c>
      <c r="H16" s="90"/>
      <c r="I16" s="100"/>
      <c r="J16" s="101"/>
      <c r="K16" s="3"/>
      <c r="L16" s="3"/>
    </row>
    <row r="17" spans="1:12" ht="14.95" customHeight="1" x14ac:dyDescent="0.3">
      <c r="A17" s="43" t="s">
        <v>7</v>
      </c>
      <c r="B17" s="43" t="s">
        <v>8</v>
      </c>
      <c r="C17" s="43" t="s">
        <v>11</v>
      </c>
      <c r="D17" s="44" t="s">
        <v>25</v>
      </c>
      <c r="E17" s="45" t="s">
        <v>26</v>
      </c>
      <c r="F17" s="46">
        <f t="shared" si="0"/>
        <v>2.0447689979839931</v>
      </c>
      <c r="G17" s="52">
        <v>124179762.31400001</v>
      </c>
      <c r="H17" s="90"/>
      <c r="I17" s="96"/>
      <c r="J17" s="16"/>
      <c r="K17" s="3"/>
      <c r="L17" s="3"/>
    </row>
    <row r="18" spans="1:12" x14ac:dyDescent="0.3">
      <c r="A18" s="22" t="s">
        <v>7</v>
      </c>
      <c r="B18" s="22" t="s">
        <v>8</v>
      </c>
      <c r="C18" s="22" t="s">
        <v>11</v>
      </c>
      <c r="D18" s="18" t="s">
        <v>27</v>
      </c>
      <c r="E18" s="19" t="s">
        <v>28</v>
      </c>
      <c r="F18" s="49">
        <f t="shared" si="0"/>
        <v>1.0610121598737086</v>
      </c>
      <c r="G18" s="50">
        <v>64435756.780000001</v>
      </c>
      <c r="H18" s="90"/>
      <c r="I18" s="100"/>
      <c r="J18" s="101"/>
      <c r="K18" s="3"/>
      <c r="L18" s="3"/>
    </row>
    <row r="19" spans="1:12" ht="14.95" customHeight="1" x14ac:dyDescent="0.3">
      <c r="A19" s="22" t="s">
        <v>7</v>
      </c>
      <c r="B19" s="22" t="s">
        <v>8</v>
      </c>
      <c r="C19" s="22" t="s">
        <v>11</v>
      </c>
      <c r="D19" s="18" t="s">
        <v>29</v>
      </c>
      <c r="E19" s="19" t="s">
        <v>30</v>
      </c>
      <c r="F19" s="49">
        <f t="shared" si="0"/>
        <v>0.33665798655525003</v>
      </c>
      <c r="G19" s="50">
        <v>20445394.463999998</v>
      </c>
      <c r="H19" s="90"/>
      <c r="I19" s="100"/>
      <c r="J19" s="101"/>
      <c r="K19" s="3"/>
      <c r="L19" s="3"/>
    </row>
    <row r="20" spans="1:12" ht="14.95" customHeight="1" x14ac:dyDescent="0.3">
      <c r="A20" s="22" t="s">
        <v>7</v>
      </c>
      <c r="B20" s="22" t="s">
        <v>8</v>
      </c>
      <c r="C20" s="22" t="s">
        <v>11</v>
      </c>
      <c r="D20" s="18" t="s">
        <v>31</v>
      </c>
      <c r="E20" s="19" t="s">
        <v>32</v>
      </c>
      <c r="F20" s="54">
        <f t="shared" si="0"/>
        <v>0.64709885155503455</v>
      </c>
      <c r="G20" s="50">
        <v>39298611.07</v>
      </c>
      <c r="H20" s="90"/>
      <c r="I20" s="100"/>
      <c r="J20" s="101"/>
      <c r="K20" s="3"/>
      <c r="L20" s="3"/>
    </row>
    <row r="21" spans="1:12" ht="25.5" x14ac:dyDescent="0.3">
      <c r="A21" s="43" t="s">
        <v>7</v>
      </c>
      <c r="B21" s="43" t="s">
        <v>8</v>
      </c>
      <c r="C21" s="43" t="s">
        <v>11</v>
      </c>
      <c r="D21" s="44" t="s">
        <v>33</v>
      </c>
      <c r="E21" s="45" t="s">
        <v>34</v>
      </c>
      <c r="F21" s="46">
        <f t="shared" si="0"/>
        <v>0.73222028633952851</v>
      </c>
      <c r="G21" s="52">
        <v>44468074.979999997</v>
      </c>
      <c r="H21" s="90"/>
      <c r="I21" s="100"/>
      <c r="J21" s="101"/>
      <c r="K21" s="3"/>
      <c r="L21" s="3"/>
    </row>
    <row r="22" spans="1:12" ht="27.7" x14ac:dyDescent="0.3">
      <c r="A22" s="22" t="s">
        <v>7</v>
      </c>
      <c r="B22" s="22" t="s">
        <v>8</v>
      </c>
      <c r="C22" s="22" t="s">
        <v>11</v>
      </c>
      <c r="D22" s="18" t="s">
        <v>35</v>
      </c>
      <c r="E22" s="19" t="s">
        <v>36</v>
      </c>
      <c r="F22" s="49">
        <f t="shared" si="0"/>
        <v>0.69467048577290114</v>
      </c>
      <c r="G22" s="50">
        <v>42187658.309999995</v>
      </c>
      <c r="H22" s="90"/>
      <c r="I22" s="100"/>
      <c r="J22" s="99"/>
      <c r="K22" s="3"/>
      <c r="L22" s="3"/>
    </row>
    <row r="23" spans="1:12" ht="27.7" x14ac:dyDescent="0.3">
      <c r="A23" s="22" t="s">
        <v>7</v>
      </c>
      <c r="B23" s="22" t="s">
        <v>8</v>
      </c>
      <c r="C23" s="22" t="s">
        <v>11</v>
      </c>
      <c r="D23" s="18" t="s">
        <v>37</v>
      </c>
      <c r="E23" s="19" t="s">
        <v>38</v>
      </c>
      <c r="F23" s="49">
        <f t="shared" si="0"/>
        <v>3.754980056662742E-2</v>
      </c>
      <c r="G23" s="50">
        <v>2280416.6700000004</v>
      </c>
      <c r="H23" s="90"/>
      <c r="I23" s="100"/>
      <c r="J23" s="99"/>
      <c r="K23" s="3"/>
      <c r="L23" s="3"/>
    </row>
    <row r="24" spans="1:12" ht="25.5" x14ac:dyDescent="0.3">
      <c r="A24" s="43" t="s">
        <v>7</v>
      </c>
      <c r="B24" s="43" t="s">
        <v>8</v>
      </c>
      <c r="C24" s="43" t="s">
        <v>11</v>
      </c>
      <c r="D24" s="44" t="s">
        <v>39</v>
      </c>
      <c r="E24" s="45" t="s">
        <v>40</v>
      </c>
      <c r="F24" s="46">
        <f t="shared" si="0"/>
        <v>0.74498863449708108</v>
      </c>
      <c r="G24" s="52">
        <v>45243502.640000001</v>
      </c>
      <c r="H24" s="90"/>
      <c r="I24" s="100"/>
      <c r="J24" s="99"/>
      <c r="K24" s="3"/>
      <c r="L24" s="3"/>
    </row>
    <row r="25" spans="1:12" ht="27.7" x14ac:dyDescent="0.3">
      <c r="A25" s="22" t="s">
        <v>7</v>
      </c>
      <c r="B25" s="22" t="s">
        <v>8</v>
      </c>
      <c r="C25" s="22" t="s">
        <v>11</v>
      </c>
      <c r="D25" s="18" t="s">
        <v>41</v>
      </c>
      <c r="E25" s="19" t="s">
        <v>42</v>
      </c>
      <c r="F25" s="49">
        <f t="shared" si="0"/>
        <v>0.40704043005608243</v>
      </c>
      <c r="G25" s="50">
        <v>24719752.649999999</v>
      </c>
      <c r="H25" s="90"/>
      <c r="I25" s="90"/>
      <c r="J25" s="90"/>
      <c r="K25" s="3"/>
      <c r="L25" s="3"/>
    </row>
    <row r="26" spans="1:12" ht="27.7" x14ac:dyDescent="0.3">
      <c r="A26" s="22" t="s">
        <v>7</v>
      </c>
      <c r="B26" s="22" t="s">
        <v>8</v>
      </c>
      <c r="C26" s="22" t="s">
        <v>11</v>
      </c>
      <c r="D26" s="18" t="s">
        <v>43</v>
      </c>
      <c r="E26" s="19" t="s">
        <v>44</v>
      </c>
      <c r="F26" s="49">
        <f t="shared" si="0"/>
        <v>0.22529880307044042</v>
      </c>
      <c r="G26" s="50">
        <v>13682500</v>
      </c>
      <c r="H26" s="90"/>
      <c r="I26" s="90"/>
      <c r="J26" s="90"/>
      <c r="K26" s="3"/>
      <c r="L26" s="3"/>
    </row>
    <row r="27" spans="1:12" ht="14.95" customHeight="1" x14ac:dyDescent="0.3">
      <c r="A27" s="22" t="s">
        <v>7</v>
      </c>
      <c r="B27" s="22" t="s">
        <v>8</v>
      </c>
      <c r="C27" s="22" t="s">
        <v>11</v>
      </c>
      <c r="D27" s="18" t="s">
        <v>45</v>
      </c>
      <c r="E27" s="19" t="s">
        <v>46</v>
      </c>
      <c r="F27" s="49">
        <f t="shared" si="0"/>
        <v>0.11264940137055821</v>
      </c>
      <c r="G27" s="50">
        <v>6841249.9900000002</v>
      </c>
      <c r="H27" s="90"/>
      <c r="I27" s="96"/>
      <c r="J27" s="16"/>
      <c r="K27" s="3"/>
      <c r="L27" s="3"/>
    </row>
    <row r="28" spans="1:12" ht="14.95" customHeight="1" x14ac:dyDescent="0.3">
      <c r="A28" s="38" t="s">
        <v>7</v>
      </c>
      <c r="B28" s="38" t="s">
        <v>8</v>
      </c>
      <c r="C28" s="38" t="s">
        <v>11</v>
      </c>
      <c r="D28" s="39">
        <v>1</v>
      </c>
      <c r="E28" s="40" t="s">
        <v>47</v>
      </c>
      <c r="F28" s="41">
        <f t="shared" si="0"/>
        <v>1.0525587118789768</v>
      </c>
      <c r="G28" s="42">
        <v>63922374.992739663</v>
      </c>
      <c r="H28" s="90"/>
      <c r="I28" s="100"/>
      <c r="J28" s="99"/>
      <c r="K28" s="3"/>
      <c r="L28" s="3"/>
    </row>
    <row r="29" spans="1:12" ht="14.95" customHeight="1" x14ac:dyDescent="0.3">
      <c r="A29" s="43" t="s">
        <v>7</v>
      </c>
      <c r="B29" s="43" t="s">
        <v>8</v>
      </c>
      <c r="C29" s="43" t="s">
        <v>11</v>
      </c>
      <c r="D29" s="44" t="s">
        <v>179</v>
      </c>
      <c r="E29" s="45" t="s">
        <v>180</v>
      </c>
      <c r="F29" s="46">
        <f t="shared" si="0"/>
        <v>0.29639162837697258</v>
      </c>
      <c r="G29" s="47">
        <v>18000000</v>
      </c>
      <c r="H29" s="90"/>
      <c r="I29" s="100"/>
      <c r="J29" s="99"/>
      <c r="K29" s="3"/>
      <c r="L29" s="3"/>
    </row>
    <row r="30" spans="1:12" x14ac:dyDescent="0.3">
      <c r="A30" s="22" t="s">
        <v>7</v>
      </c>
      <c r="B30" s="22" t="s">
        <v>8</v>
      </c>
      <c r="C30" s="22" t="s">
        <v>11</v>
      </c>
      <c r="D30" s="18" t="s">
        <v>185</v>
      </c>
      <c r="E30" s="19" t="s">
        <v>186</v>
      </c>
      <c r="F30" s="55"/>
      <c r="G30" s="56">
        <v>18000000</v>
      </c>
      <c r="H30" s="90"/>
      <c r="I30" s="90"/>
      <c r="J30" s="90"/>
      <c r="K30" s="3"/>
      <c r="L30" s="3"/>
    </row>
    <row r="31" spans="1:12" x14ac:dyDescent="0.3">
      <c r="A31" s="43" t="s">
        <v>7</v>
      </c>
      <c r="B31" s="43" t="s">
        <v>8</v>
      </c>
      <c r="C31" s="43" t="s">
        <v>11</v>
      </c>
      <c r="D31" s="44" t="s">
        <v>48</v>
      </c>
      <c r="E31" s="45" t="s">
        <v>49</v>
      </c>
      <c r="F31" s="46">
        <f t="shared" ref="F31:F60" si="1">+G31/$G$6*100</f>
        <v>0.15395898474026079</v>
      </c>
      <c r="G31" s="47">
        <v>9350000</v>
      </c>
      <c r="H31" s="90"/>
      <c r="I31" s="102"/>
      <c r="J31" s="16"/>
      <c r="K31" s="3"/>
      <c r="L31" s="3"/>
    </row>
    <row r="32" spans="1:12" x14ac:dyDescent="0.3">
      <c r="A32" s="22" t="s">
        <v>7</v>
      </c>
      <c r="B32" s="22" t="s">
        <v>8</v>
      </c>
      <c r="C32" s="22" t="s">
        <v>11</v>
      </c>
      <c r="D32" s="18" t="s">
        <v>187</v>
      </c>
      <c r="E32" s="19" t="s">
        <v>188</v>
      </c>
      <c r="F32" s="55">
        <f t="shared" si="1"/>
        <v>5.7631705517744672E-2</v>
      </c>
      <c r="G32" s="56">
        <v>3500000</v>
      </c>
      <c r="H32" s="90"/>
      <c r="I32" s="90"/>
      <c r="J32" s="90"/>
      <c r="K32" s="3"/>
      <c r="L32" s="3"/>
    </row>
    <row r="33" spans="1:12" x14ac:dyDescent="0.3">
      <c r="A33" s="22" t="s">
        <v>7</v>
      </c>
      <c r="B33" s="22" t="s">
        <v>8</v>
      </c>
      <c r="C33" s="22" t="s">
        <v>11</v>
      </c>
      <c r="D33" s="18" t="s">
        <v>50</v>
      </c>
      <c r="E33" s="19" t="s">
        <v>51</v>
      </c>
      <c r="F33" s="55">
        <f t="shared" si="1"/>
        <v>8.5624248197792088E-2</v>
      </c>
      <c r="G33" s="56">
        <v>5200000</v>
      </c>
      <c r="H33" s="90"/>
      <c r="I33" s="90"/>
      <c r="J33" s="90"/>
      <c r="K33" s="3"/>
      <c r="L33" s="3"/>
    </row>
    <row r="34" spans="1:12" ht="14.95" customHeight="1" x14ac:dyDescent="0.3">
      <c r="A34" s="22" t="s">
        <v>7</v>
      </c>
      <c r="B34" s="22" t="s">
        <v>8</v>
      </c>
      <c r="C34" s="22" t="s">
        <v>11</v>
      </c>
      <c r="D34" s="18" t="s">
        <v>52</v>
      </c>
      <c r="E34" s="19" t="s">
        <v>53</v>
      </c>
      <c r="F34" s="55">
        <f t="shared" si="1"/>
        <v>1.0703031024724011E-2</v>
      </c>
      <c r="G34" s="56">
        <v>650000</v>
      </c>
      <c r="H34" s="90"/>
      <c r="I34" s="90"/>
      <c r="J34" s="90"/>
      <c r="K34" s="3"/>
      <c r="L34" s="3"/>
    </row>
    <row r="35" spans="1:12" ht="14.95" customHeight="1" x14ac:dyDescent="0.3">
      <c r="A35" s="43" t="s">
        <v>7</v>
      </c>
      <c r="B35" s="43" t="s">
        <v>8</v>
      </c>
      <c r="C35" s="43" t="s">
        <v>11</v>
      </c>
      <c r="D35" s="44" t="s">
        <v>54</v>
      </c>
      <c r="E35" s="45" t="s">
        <v>55</v>
      </c>
      <c r="F35" s="46">
        <f t="shared" si="1"/>
        <v>0.26510584538162552</v>
      </c>
      <c r="G35" s="47">
        <v>16100000</v>
      </c>
      <c r="H35" s="90"/>
      <c r="I35" s="90"/>
      <c r="J35" s="90"/>
      <c r="K35" s="3"/>
      <c r="L35" s="3"/>
    </row>
    <row r="36" spans="1:12" x14ac:dyDescent="0.3">
      <c r="A36" s="22" t="s">
        <v>7</v>
      </c>
      <c r="B36" s="22" t="s">
        <v>8</v>
      </c>
      <c r="C36" s="22" t="s">
        <v>11</v>
      </c>
      <c r="D36" s="18" t="s">
        <v>56</v>
      </c>
      <c r="E36" s="19" t="s">
        <v>57</v>
      </c>
      <c r="F36" s="55">
        <f t="shared" si="1"/>
        <v>1.2349651182373859E-2</v>
      </c>
      <c r="G36" s="56">
        <v>750000</v>
      </c>
      <c r="H36" s="90"/>
      <c r="I36" s="90"/>
      <c r="J36" s="90"/>
      <c r="K36" s="3"/>
      <c r="L36" s="3"/>
    </row>
    <row r="37" spans="1:12" ht="14.95" customHeight="1" x14ac:dyDescent="0.3">
      <c r="A37" s="22" t="s">
        <v>7</v>
      </c>
      <c r="B37" s="22" t="s">
        <v>8</v>
      </c>
      <c r="C37" s="22" t="s">
        <v>11</v>
      </c>
      <c r="D37" s="18" t="s">
        <v>58</v>
      </c>
      <c r="E37" s="19" t="s">
        <v>59</v>
      </c>
      <c r="F37" s="55">
        <f t="shared" si="1"/>
        <v>5.763170551774467E-3</v>
      </c>
      <c r="G37" s="56">
        <v>350000</v>
      </c>
      <c r="H37" s="90"/>
      <c r="I37" s="90"/>
      <c r="J37" s="90"/>
      <c r="K37" s="3"/>
      <c r="L37" s="3"/>
    </row>
    <row r="38" spans="1:12" ht="27.7" x14ac:dyDescent="0.3">
      <c r="A38" s="22" t="s">
        <v>7</v>
      </c>
      <c r="B38" s="22" t="s">
        <v>8</v>
      </c>
      <c r="C38" s="22" t="s">
        <v>11</v>
      </c>
      <c r="D38" s="18" t="s">
        <v>157</v>
      </c>
      <c r="E38" s="57" t="s">
        <v>158</v>
      </c>
      <c r="F38" s="55">
        <f t="shared" si="1"/>
        <v>0.24699302364747716</v>
      </c>
      <c r="G38" s="56">
        <v>15000000</v>
      </c>
      <c r="H38" s="90"/>
      <c r="I38" s="16"/>
      <c r="J38" s="90"/>
      <c r="K38" s="3"/>
      <c r="L38" s="3"/>
    </row>
    <row r="39" spans="1:12" ht="31.6" customHeight="1" x14ac:dyDescent="0.3">
      <c r="A39" s="43" t="s">
        <v>7</v>
      </c>
      <c r="B39" s="43" t="s">
        <v>8</v>
      </c>
      <c r="C39" s="43" t="s">
        <v>11</v>
      </c>
      <c r="D39" s="44" t="s">
        <v>60</v>
      </c>
      <c r="E39" s="58" t="s">
        <v>61</v>
      </c>
      <c r="F39" s="46">
        <f t="shared" si="1"/>
        <v>3.2932403152996961E-2</v>
      </c>
      <c r="G39" s="47">
        <v>2000000</v>
      </c>
      <c r="H39" s="90"/>
      <c r="I39" s="90"/>
      <c r="J39" s="90"/>
      <c r="K39" s="3"/>
      <c r="L39" s="3"/>
    </row>
    <row r="40" spans="1:12" x14ac:dyDescent="0.3">
      <c r="A40" s="22" t="s">
        <v>7</v>
      </c>
      <c r="B40" s="22" t="s">
        <v>8</v>
      </c>
      <c r="C40" s="22" t="s">
        <v>11</v>
      </c>
      <c r="D40" s="18" t="s">
        <v>63</v>
      </c>
      <c r="E40" s="57" t="s">
        <v>64</v>
      </c>
      <c r="F40" s="55">
        <f t="shared" si="1"/>
        <v>8.2331007882492403E-3</v>
      </c>
      <c r="G40" s="56">
        <v>500000</v>
      </c>
      <c r="H40" s="90"/>
      <c r="I40" s="90"/>
      <c r="J40" s="90"/>
      <c r="K40" s="3"/>
      <c r="L40" s="3"/>
    </row>
    <row r="41" spans="1:12" ht="14.95" customHeight="1" x14ac:dyDescent="0.3">
      <c r="A41" s="22" t="s">
        <v>7</v>
      </c>
      <c r="B41" s="22" t="s">
        <v>8</v>
      </c>
      <c r="C41" s="22" t="s">
        <v>11</v>
      </c>
      <c r="D41" s="18" t="s">
        <v>65</v>
      </c>
      <c r="E41" s="57" t="s">
        <v>66</v>
      </c>
      <c r="F41" s="55">
        <f t="shared" si="1"/>
        <v>2.4699302364747718E-2</v>
      </c>
      <c r="G41" s="56">
        <v>1500000</v>
      </c>
      <c r="H41" s="103"/>
      <c r="I41" s="90"/>
      <c r="J41" s="90"/>
      <c r="K41" s="3"/>
      <c r="L41" s="3"/>
    </row>
    <row r="42" spans="1:12" ht="14.95" customHeight="1" x14ac:dyDescent="0.3">
      <c r="A42" s="43" t="s">
        <v>7</v>
      </c>
      <c r="B42" s="43" t="s">
        <v>8</v>
      </c>
      <c r="C42" s="43" t="s">
        <v>11</v>
      </c>
      <c r="D42" s="44" t="s">
        <v>67</v>
      </c>
      <c r="E42" s="45" t="s">
        <v>68</v>
      </c>
      <c r="F42" s="46">
        <f t="shared" si="1"/>
        <v>0.19384629961946925</v>
      </c>
      <c r="G42" s="47">
        <v>11772374.99</v>
      </c>
      <c r="H42" s="90"/>
      <c r="I42" s="90"/>
      <c r="J42" s="90"/>
      <c r="K42" s="3"/>
      <c r="L42" s="3"/>
    </row>
    <row r="43" spans="1:12" x14ac:dyDescent="0.3">
      <c r="A43" s="22" t="s">
        <v>7</v>
      </c>
      <c r="B43" s="22" t="s">
        <v>8</v>
      </c>
      <c r="C43" s="22" t="s">
        <v>11</v>
      </c>
      <c r="D43" s="18" t="s">
        <v>69</v>
      </c>
      <c r="E43" s="19" t="s">
        <v>70</v>
      </c>
      <c r="F43" s="55">
        <f t="shared" si="1"/>
        <v>1.1526341103548934E-3</v>
      </c>
      <c r="G43" s="56">
        <v>70000</v>
      </c>
      <c r="H43" s="90"/>
      <c r="I43" s="90"/>
      <c r="J43" s="90"/>
      <c r="K43" s="3"/>
      <c r="L43" s="3"/>
    </row>
    <row r="44" spans="1:12" ht="14.95" customHeight="1" x14ac:dyDescent="0.3">
      <c r="A44" s="22" t="s">
        <v>7</v>
      </c>
      <c r="B44" s="22" t="s">
        <v>8</v>
      </c>
      <c r="C44" s="22" t="s">
        <v>11</v>
      </c>
      <c r="D44" s="18" t="s">
        <v>71</v>
      </c>
      <c r="E44" s="19" t="s">
        <v>72</v>
      </c>
      <c r="F44" s="55">
        <f t="shared" si="1"/>
        <v>0.19269366550911438</v>
      </c>
      <c r="G44" s="56">
        <v>11702374.99</v>
      </c>
      <c r="H44" s="90"/>
      <c r="I44" s="90"/>
      <c r="J44" s="90"/>
      <c r="K44" s="3"/>
      <c r="L44" s="3"/>
    </row>
    <row r="45" spans="1:12" ht="14.95" customHeight="1" x14ac:dyDescent="0.3">
      <c r="A45" s="43" t="s">
        <v>7</v>
      </c>
      <c r="B45" s="43" t="s">
        <v>8</v>
      </c>
      <c r="C45" s="43" t="s">
        <v>11</v>
      </c>
      <c r="D45" s="44" t="s">
        <v>73</v>
      </c>
      <c r="E45" s="45" t="s">
        <v>74</v>
      </c>
      <c r="F45" s="46">
        <f t="shared" si="1"/>
        <v>0.1070303102923519</v>
      </c>
      <c r="G45" s="47">
        <v>6500000.0027396595</v>
      </c>
      <c r="H45" s="90"/>
      <c r="I45" s="90"/>
      <c r="J45" s="90"/>
      <c r="K45" s="3"/>
      <c r="L45" s="3"/>
    </row>
    <row r="46" spans="1:12" x14ac:dyDescent="0.3">
      <c r="A46" s="22" t="s">
        <v>7</v>
      </c>
      <c r="B46" s="22" t="s">
        <v>8</v>
      </c>
      <c r="C46" s="22" t="s">
        <v>11</v>
      </c>
      <c r="D46" s="18" t="s">
        <v>75</v>
      </c>
      <c r="E46" s="48" t="s">
        <v>76</v>
      </c>
      <c r="F46" s="55">
        <f t="shared" si="1"/>
        <v>0.1070303102923519</v>
      </c>
      <c r="G46" s="50">
        <v>6500000.0027396595</v>
      </c>
      <c r="H46" s="90"/>
      <c r="I46" s="90"/>
      <c r="J46" s="90"/>
      <c r="K46" s="3"/>
      <c r="L46" s="3"/>
    </row>
    <row r="47" spans="1:12" ht="14.95" customHeight="1" x14ac:dyDescent="0.3">
      <c r="A47" s="43" t="s">
        <v>7</v>
      </c>
      <c r="B47" s="43" t="s">
        <v>8</v>
      </c>
      <c r="C47" s="43" t="s">
        <v>11</v>
      </c>
      <c r="D47" s="44" t="s">
        <v>77</v>
      </c>
      <c r="E47" s="45" t="s">
        <v>78</v>
      </c>
      <c r="F47" s="46">
        <f t="shared" si="1"/>
        <v>0</v>
      </c>
      <c r="G47" s="47">
        <v>0</v>
      </c>
      <c r="H47" s="90"/>
      <c r="I47" s="90"/>
      <c r="J47" s="90"/>
      <c r="K47" s="3"/>
      <c r="L47" s="3"/>
    </row>
    <row r="48" spans="1:12" x14ac:dyDescent="0.3">
      <c r="A48" s="22" t="s">
        <v>7</v>
      </c>
      <c r="B48" s="22" t="s">
        <v>8</v>
      </c>
      <c r="C48" s="22" t="s">
        <v>11</v>
      </c>
      <c r="D48" s="18" t="s">
        <v>79</v>
      </c>
      <c r="E48" s="57" t="s">
        <v>80</v>
      </c>
      <c r="F48" s="55">
        <f t="shared" si="1"/>
        <v>0</v>
      </c>
      <c r="G48" s="56">
        <v>0</v>
      </c>
      <c r="H48" s="90"/>
      <c r="I48" s="90"/>
      <c r="J48" s="90"/>
      <c r="K48" s="3"/>
      <c r="L48" s="3"/>
    </row>
    <row r="49" spans="1:12" ht="14.95" customHeight="1" x14ac:dyDescent="0.3">
      <c r="A49" s="43" t="s">
        <v>7</v>
      </c>
      <c r="B49" s="43" t="s">
        <v>8</v>
      </c>
      <c r="C49" s="43" t="s">
        <v>11</v>
      </c>
      <c r="D49" s="44" t="s">
        <v>81</v>
      </c>
      <c r="E49" s="45" t="s">
        <v>82</v>
      </c>
      <c r="F49" s="46">
        <f t="shared" si="1"/>
        <v>3.2932403152996959E-3</v>
      </c>
      <c r="G49" s="47">
        <v>200000</v>
      </c>
      <c r="H49" s="90"/>
      <c r="I49" s="90"/>
      <c r="J49" s="90"/>
      <c r="K49" s="3"/>
      <c r="L49" s="3"/>
    </row>
    <row r="50" spans="1:12" ht="27.7" x14ac:dyDescent="0.3">
      <c r="A50" s="22" t="s">
        <v>7</v>
      </c>
      <c r="B50" s="22" t="s">
        <v>8</v>
      </c>
      <c r="C50" s="22" t="s">
        <v>11</v>
      </c>
      <c r="D50" s="18" t="s">
        <v>214</v>
      </c>
      <c r="E50" s="19" t="s">
        <v>215</v>
      </c>
      <c r="F50" s="55">
        <f t="shared" si="1"/>
        <v>3.2932403152996959E-3</v>
      </c>
      <c r="G50" s="56">
        <v>200000</v>
      </c>
      <c r="H50" s="90"/>
      <c r="I50" s="90"/>
      <c r="J50" s="90"/>
      <c r="K50" s="3"/>
      <c r="L50" s="3"/>
    </row>
    <row r="51" spans="1:12" x14ac:dyDescent="0.3">
      <c r="A51" s="38" t="s">
        <v>7</v>
      </c>
      <c r="B51" s="38" t="s">
        <v>8</v>
      </c>
      <c r="C51" s="38" t="s">
        <v>11</v>
      </c>
      <c r="D51" s="39">
        <v>2</v>
      </c>
      <c r="E51" s="40" t="s">
        <v>93</v>
      </c>
      <c r="F51" s="41">
        <f t="shared" si="1"/>
        <v>0.35285423358278589</v>
      </c>
      <c r="G51" s="42">
        <v>21429000</v>
      </c>
      <c r="H51" s="90"/>
      <c r="I51" s="90"/>
      <c r="J51" s="90"/>
      <c r="K51" s="3"/>
      <c r="L51" s="3"/>
    </row>
    <row r="52" spans="1:12" s="4" customFormat="1" ht="15.95" customHeight="1" x14ac:dyDescent="0.3">
      <c r="A52" s="43" t="s">
        <v>7</v>
      </c>
      <c r="B52" s="43" t="s">
        <v>8</v>
      </c>
      <c r="C52" s="43" t="s">
        <v>11</v>
      </c>
      <c r="D52" s="44" t="s">
        <v>94</v>
      </c>
      <c r="E52" s="45" t="s">
        <v>95</v>
      </c>
      <c r="F52" s="46">
        <f t="shared" si="1"/>
        <v>5.433846520244498E-2</v>
      </c>
      <c r="G52" s="47">
        <v>3300000</v>
      </c>
      <c r="H52" s="90"/>
      <c r="I52" s="90"/>
      <c r="J52" s="90"/>
      <c r="K52" s="16"/>
      <c r="L52" s="16"/>
    </row>
    <row r="53" spans="1:12" s="4" customFormat="1" ht="15.95" customHeight="1" x14ac:dyDescent="0.3">
      <c r="A53" s="22" t="s">
        <v>7</v>
      </c>
      <c r="B53" s="22" t="s">
        <v>8</v>
      </c>
      <c r="C53" s="22" t="s">
        <v>11</v>
      </c>
      <c r="D53" s="18" t="s">
        <v>98</v>
      </c>
      <c r="E53" s="19" t="s">
        <v>99</v>
      </c>
      <c r="F53" s="55">
        <f t="shared" si="1"/>
        <v>5.763170551774467E-3</v>
      </c>
      <c r="G53" s="56">
        <v>350000</v>
      </c>
      <c r="H53" s="90"/>
      <c r="I53" s="90"/>
      <c r="J53" s="90"/>
      <c r="K53" s="16"/>
      <c r="L53" s="16"/>
    </row>
    <row r="54" spans="1:12" s="4" customFormat="1" ht="14.95" customHeight="1" x14ac:dyDescent="0.3">
      <c r="A54" s="22" t="s">
        <v>7</v>
      </c>
      <c r="B54" s="22" t="s">
        <v>8</v>
      </c>
      <c r="C54" s="22" t="s">
        <v>11</v>
      </c>
      <c r="D54" s="18" t="s">
        <v>100</v>
      </c>
      <c r="E54" s="19" t="s">
        <v>101</v>
      </c>
      <c r="F54" s="55">
        <f t="shared" si="1"/>
        <v>2.3875992285922795E-2</v>
      </c>
      <c r="G54" s="56">
        <v>1450000</v>
      </c>
      <c r="H54" s="90"/>
      <c r="I54" s="90"/>
      <c r="J54" s="90"/>
      <c r="K54" s="16"/>
      <c r="L54" s="16"/>
    </row>
    <row r="55" spans="1:12" s="4" customFormat="1" x14ac:dyDescent="0.3">
      <c r="A55" s="22" t="s">
        <v>7</v>
      </c>
      <c r="B55" s="59" t="s">
        <v>165</v>
      </c>
      <c r="C55" s="60" t="s">
        <v>11</v>
      </c>
      <c r="D55" s="61" t="s">
        <v>154</v>
      </c>
      <c r="E55" s="57" t="s">
        <v>155</v>
      </c>
      <c r="F55" s="62">
        <f t="shared" si="1"/>
        <v>2.4699302364747718E-2</v>
      </c>
      <c r="G55" s="50">
        <v>1500000</v>
      </c>
      <c r="H55" s="90"/>
      <c r="I55" s="90"/>
      <c r="J55" s="90"/>
      <c r="K55" s="16"/>
      <c r="L55" s="16"/>
    </row>
    <row r="56" spans="1:12" s="4" customFormat="1" ht="25.5" x14ac:dyDescent="0.3">
      <c r="A56" s="43" t="s">
        <v>7</v>
      </c>
      <c r="B56" s="43" t="s">
        <v>8</v>
      </c>
      <c r="C56" s="63" t="s">
        <v>11</v>
      </c>
      <c r="D56" s="64" t="s">
        <v>102</v>
      </c>
      <c r="E56" s="58" t="s">
        <v>103</v>
      </c>
      <c r="F56" s="65">
        <f t="shared" si="1"/>
        <v>2.1406062049448022E-2</v>
      </c>
      <c r="G56" s="52">
        <v>1300000</v>
      </c>
      <c r="H56" s="90"/>
      <c r="I56" s="90"/>
      <c r="J56" s="90"/>
      <c r="K56" s="16"/>
      <c r="L56" s="16"/>
    </row>
    <row r="57" spans="1:12" s="4" customFormat="1" ht="26.35" customHeight="1" x14ac:dyDescent="0.3">
      <c r="A57" s="22" t="s">
        <v>7</v>
      </c>
      <c r="B57" s="22" t="s">
        <v>8</v>
      </c>
      <c r="C57" s="60" t="s">
        <v>11</v>
      </c>
      <c r="D57" s="61" t="s">
        <v>104</v>
      </c>
      <c r="E57" s="57" t="s">
        <v>143</v>
      </c>
      <c r="F57" s="62">
        <f t="shared" si="1"/>
        <v>8.2331007882492403E-3</v>
      </c>
      <c r="G57" s="50">
        <v>500000</v>
      </c>
      <c r="H57" s="90"/>
      <c r="I57" s="90"/>
      <c r="J57" s="90"/>
      <c r="K57" s="16"/>
      <c r="L57" s="16"/>
    </row>
    <row r="58" spans="1:12" s="4" customFormat="1" x14ac:dyDescent="0.3">
      <c r="A58" s="22" t="s">
        <v>7</v>
      </c>
      <c r="B58" s="22" t="s">
        <v>8</v>
      </c>
      <c r="C58" s="60" t="s">
        <v>11</v>
      </c>
      <c r="D58" s="61" t="s">
        <v>159</v>
      </c>
      <c r="E58" s="57" t="s">
        <v>145</v>
      </c>
      <c r="F58" s="62">
        <f t="shared" si="1"/>
        <v>0</v>
      </c>
      <c r="G58" s="50">
        <v>0</v>
      </c>
      <c r="H58" s="90"/>
      <c r="I58" s="96"/>
      <c r="J58" s="90"/>
      <c r="K58" s="16"/>
      <c r="L58" s="16"/>
    </row>
    <row r="59" spans="1:12" s="4" customFormat="1" x14ac:dyDescent="0.3">
      <c r="A59" s="22" t="s">
        <v>7</v>
      </c>
      <c r="B59" s="22" t="s">
        <v>8</v>
      </c>
      <c r="C59" s="60" t="s">
        <v>11</v>
      </c>
      <c r="D59" s="61" t="s">
        <v>160</v>
      </c>
      <c r="E59" s="57" t="s">
        <v>156</v>
      </c>
      <c r="F59" s="62">
        <f t="shared" si="1"/>
        <v>4.1165503941246202E-3</v>
      </c>
      <c r="G59" s="50">
        <v>250000</v>
      </c>
      <c r="H59" s="90"/>
      <c r="I59" s="96"/>
      <c r="J59" s="90"/>
      <c r="K59" s="16"/>
      <c r="L59" s="16"/>
    </row>
    <row r="60" spans="1:12" s="4" customFormat="1" ht="27.7" x14ac:dyDescent="0.3">
      <c r="A60" s="22" t="s">
        <v>7</v>
      </c>
      <c r="B60" s="22" t="s">
        <v>8</v>
      </c>
      <c r="C60" s="60" t="s">
        <v>11</v>
      </c>
      <c r="D60" s="61" t="s">
        <v>105</v>
      </c>
      <c r="E60" s="57" t="s">
        <v>106</v>
      </c>
      <c r="F60" s="62">
        <f t="shared" si="1"/>
        <v>7.4097907094243147E-3</v>
      </c>
      <c r="G60" s="50">
        <v>450000</v>
      </c>
      <c r="H60" s="90"/>
      <c r="I60" s="96"/>
      <c r="J60" s="90"/>
      <c r="K60" s="16"/>
      <c r="L60" s="16"/>
    </row>
    <row r="61" spans="1:12" s="4" customFormat="1" x14ac:dyDescent="0.3">
      <c r="A61" s="22" t="s">
        <v>7</v>
      </c>
      <c r="B61" s="22" t="s">
        <v>8</v>
      </c>
      <c r="C61" s="60" t="s">
        <v>11</v>
      </c>
      <c r="D61" s="61" t="s">
        <v>183</v>
      </c>
      <c r="E61" s="57" t="s">
        <v>184</v>
      </c>
      <c r="F61" s="62"/>
      <c r="G61" s="50">
        <v>0</v>
      </c>
      <c r="H61" s="90"/>
      <c r="I61" s="96"/>
      <c r="J61" s="90"/>
      <c r="K61" s="16"/>
      <c r="L61" s="16"/>
    </row>
    <row r="62" spans="1:12" s="4" customFormat="1" ht="27.7" x14ac:dyDescent="0.3">
      <c r="A62" s="22" t="s">
        <v>7</v>
      </c>
      <c r="B62" s="22" t="s">
        <v>8</v>
      </c>
      <c r="C62" s="60" t="s">
        <v>11</v>
      </c>
      <c r="D62" s="61" t="s">
        <v>107</v>
      </c>
      <c r="E62" s="57" t="s">
        <v>108</v>
      </c>
      <c r="F62" s="62">
        <f t="shared" ref="F62:F80" si="2">+G62/$G$6*100</f>
        <v>1.6466201576498479E-3</v>
      </c>
      <c r="G62" s="50">
        <v>100000</v>
      </c>
      <c r="H62" s="90"/>
      <c r="I62" s="96"/>
      <c r="J62" s="90"/>
      <c r="K62" s="16"/>
      <c r="L62" s="16"/>
    </row>
    <row r="63" spans="1:12" s="4" customFormat="1" x14ac:dyDescent="0.3">
      <c r="A63" s="43" t="s">
        <v>7</v>
      </c>
      <c r="B63" s="43" t="s">
        <v>8</v>
      </c>
      <c r="C63" s="63" t="s">
        <v>11</v>
      </c>
      <c r="D63" s="64" t="s">
        <v>109</v>
      </c>
      <c r="E63" s="58" t="s">
        <v>110</v>
      </c>
      <c r="F63" s="65">
        <f t="shared" si="2"/>
        <v>4.1165503941246198E-2</v>
      </c>
      <c r="G63" s="52">
        <v>2500000</v>
      </c>
      <c r="H63" s="90"/>
      <c r="I63" s="96"/>
      <c r="J63" s="90"/>
      <c r="K63" s="16"/>
      <c r="L63" s="16"/>
    </row>
    <row r="64" spans="1:12" s="4" customFormat="1" x14ac:dyDescent="0.3">
      <c r="A64" s="22" t="s">
        <v>7</v>
      </c>
      <c r="B64" s="22" t="s">
        <v>8</v>
      </c>
      <c r="C64" s="60" t="s">
        <v>11</v>
      </c>
      <c r="D64" s="61" t="s">
        <v>111</v>
      </c>
      <c r="E64" s="57" t="s">
        <v>112</v>
      </c>
      <c r="F64" s="62">
        <f t="shared" si="2"/>
        <v>4.1165503941246198E-2</v>
      </c>
      <c r="G64" s="50">
        <v>2500000</v>
      </c>
      <c r="H64" s="90"/>
      <c r="I64" s="96"/>
      <c r="J64" s="90"/>
      <c r="K64" s="16"/>
      <c r="L64" s="16"/>
    </row>
    <row r="65" spans="1:12" s="4" customFormat="1" x14ac:dyDescent="0.3">
      <c r="A65" s="43" t="s">
        <v>7</v>
      </c>
      <c r="B65" s="43" t="s">
        <v>8</v>
      </c>
      <c r="C65" s="63" t="s">
        <v>11</v>
      </c>
      <c r="D65" s="64" t="s">
        <v>115</v>
      </c>
      <c r="E65" s="58" t="s">
        <v>116</v>
      </c>
      <c r="F65" s="65">
        <f t="shared" si="2"/>
        <v>0.2359442023896467</v>
      </c>
      <c r="G65" s="52">
        <v>14329000</v>
      </c>
      <c r="H65" s="90"/>
      <c r="I65" s="96"/>
      <c r="J65" s="90"/>
      <c r="K65" s="16"/>
      <c r="L65" s="16"/>
    </row>
    <row r="66" spans="1:12" s="4" customFormat="1" ht="26.35" customHeight="1" x14ac:dyDescent="0.3">
      <c r="A66" s="22" t="s">
        <v>7</v>
      </c>
      <c r="B66" s="22" t="s">
        <v>8</v>
      </c>
      <c r="C66" s="60" t="s">
        <v>11</v>
      </c>
      <c r="D66" s="61" t="s">
        <v>117</v>
      </c>
      <c r="E66" s="57" t="s">
        <v>118</v>
      </c>
      <c r="F66" s="62">
        <f t="shared" si="2"/>
        <v>7.4097907094243147E-3</v>
      </c>
      <c r="G66" s="50">
        <v>450000</v>
      </c>
      <c r="H66" s="90"/>
      <c r="I66" s="90"/>
      <c r="J66" s="90"/>
      <c r="K66" s="16"/>
      <c r="L66" s="16"/>
    </row>
    <row r="67" spans="1:12" s="1" customFormat="1" ht="14.95" customHeight="1" x14ac:dyDescent="0.3">
      <c r="A67" s="22" t="s">
        <v>7</v>
      </c>
      <c r="B67" s="22" t="s">
        <v>8</v>
      </c>
      <c r="C67" s="22" t="s">
        <v>11</v>
      </c>
      <c r="D67" s="18" t="s">
        <v>119</v>
      </c>
      <c r="E67" s="19" t="s">
        <v>120</v>
      </c>
      <c r="F67" s="55">
        <f t="shared" si="2"/>
        <v>8.2331007882492403E-3</v>
      </c>
      <c r="G67" s="56">
        <v>500000</v>
      </c>
      <c r="H67" s="90"/>
      <c r="I67" s="90"/>
      <c r="J67" s="90"/>
      <c r="K67" s="16"/>
      <c r="L67" s="16"/>
    </row>
    <row r="68" spans="1:12" s="1" customFormat="1" x14ac:dyDescent="0.3">
      <c r="A68" s="22" t="s">
        <v>7</v>
      </c>
      <c r="B68" s="22" t="s">
        <v>8</v>
      </c>
      <c r="C68" s="22" t="s">
        <v>11</v>
      </c>
      <c r="D68" s="18" t="s">
        <v>121</v>
      </c>
      <c r="E68" s="66" t="s">
        <v>122</v>
      </c>
      <c r="F68" s="55">
        <f t="shared" si="2"/>
        <v>0.11985748127533243</v>
      </c>
      <c r="G68" s="56">
        <v>7279000</v>
      </c>
      <c r="H68" s="90"/>
      <c r="I68" s="90"/>
      <c r="J68" s="90"/>
      <c r="K68" s="16"/>
      <c r="L68" s="16"/>
    </row>
    <row r="69" spans="1:12" s="1" customFormat="1" x14ac:dyDescent="0.3">
      <c r="A69" s="22" t="s">
        <v>7</v>
      </c>
      <c r="B69" s="22" t="s">
        <v>8</v>
      </c>
      <c r="C69" s="22" t="s">
        <v>11</v>
      </c>
      <c r="D69" s="18" t="s">
        <v>123</v>
      </c>
      <c r="E69" s="19" t="s">
        <v>124</v>
      </c>
      <c r="F69" s="55">
        <f t="shared" si="2"/>
        <v>1.2349651182373859E-2</v>
      </c>
      <c r="G69" s="56">
        <v>750000</v>
      </c>
      <c r="H69" s="90"/>
      <c r="I69" s="90"/>
      <c r="J69" s="90"/>
      <c r="K69" s="16"/>
      <c r="L69" s="16"/>
    </row>
    <row r="70" spans="1:12" s="1" customFormat="1" x14ac:dyDescent="0.3">
      <c r="A70" s="22" t="s">
        <v>7</v>
      </c>
      <c r="B70" s="22" t="s">
        <v>8</v>
      </c>
      <c r="C70" s="22" t="s">
        <v>11</v>
      </c>
      <c r="D70" s="18" t="s">
        <v>125</v>
      </c>
      <c r="E70" s="19" t="s">
        <v>126</v>
      </c>
      <c r="F70" s="55">
        <f t="shared" si="2"/>
        <v>5.8455015596569598E-2</v>
      </c>
      <c r="G70" s="56">
        <v>3550000</v>
      </c>
      <c r="H70" s="90"/>
      <c r="I70" s="90"/>
      <c r="J70" s="90"/>
      <c r="K70" s="16"/>
      <c r="L70" s="16"/>
    </row>
    <row r="71" spans="1:12" s="1" customFormat="1" ht="14.95" customHeight="1" x14ac:dyDescent="0.3">
      <c r="A71" s="22" t="s">
        <v>7</v>
      </c>
      <c r="B71" s="22" t="s">
        <v>8</v>
      </c>
      <c r="C71" s="22" t="s">
        <v>11</v>
      </c>
      <c r="D71" s="18" t="s">
        <v>127</v>
      </c>
      <c r="E71" s="19" t="s">
        <v>128</v>
      </c>
      <c r="F71" s="55">
        <f t="shared" si="2"/>
        <v>2.9639162837697259E-2</v>
      </c>
      <c r="G71" s="56">
        <v>1800000</v>
      </c>
      <c r="H71" s="90"/>
      <c r="I71" s="90"/>
      <c r="J71" s="90"/>
      <c r="K71" s="16"/>
      <c r="L71" s="16"/>
    </row>
    <row r="72" spans="1:12" s="1" customFormat="1" x14ac:dyDescent="0.3">
      <c r="A72" s="38" t="s">
        <v>7</v>
      </c>
      <c r="B72" s="38" t="s">
        <v>8</v>
      </c>
      <c r="C72" s="38" t="s">
        <v>11</v>
      </c>
      <c r="D72" s="39" t="s">
        <v>7</v>
      </c>
      <c r="E72" s="40" t="s">
        <v>140</v>
      </c>
      <c r="F72" s="41">
        <f t="shared" si="2"/>
        <v>1.7618452630312857</v>
      </c>
      <c r="G72" s="42">
        <v>106997673.68000001</v>
      </c>
      <c r="H72" s="90"/>
      <c r="I72" s="90"/>
      <c r="J72" s="90"/>
      <c r="K72" s="16"/>
      <c r="L72" s="16"/>
    </row>
    <row r="73" spans="1:12" s="4" customFormat="1" ht="15.95" customHeight="1" x14ac:dyDescent="0.3">
      <c r="A73" s="43" t="s">
        <v>7</v>
      </c>
      <c r="B73" s="43" t="s">
        <v>8</v>
      </c>
      <c r="C73" s="43" t="s">
        <v>11</v>
      </c>
      <c r="D73" s="44" t="s">
        <v>170</v>
      </c>
      <c r="E73" s="45" t="s">
        <v>171</v>
      </c>
      <c r="F73" s="46">
        <f t="shared" si="2"/>
        <v>1.7618452630312857</v>
      </c>
      <c r="G73" s="47">
        <v>106997673.68000001</v>
      </c>
      <c r="H73" s="90"/>
      <c r="I73" s="90"/>
      <c r="J73" s="90"/>
      <c r="K73" s="16"/>
      <c r="L73" s="16"/>
    </row>
    <row r="74" spans="1:12" s="4" customFormat="1" ht="27.7" x14ac:dyDescent="0.3">
      <c r="A74" s="22" t="s">
        <v>7</v>
      </c>
      <c r="B74" s="22" t="s">
        <v>8</v>
      </c>
      <c r="C74" s="22" t="s">
        <v>11</v>
      </c>
      <c r="D74" s="18" t="s">
        <v>213</v>
      </c>
      <c r="E74" s="19" t="s">
        <v>178</v>
      </c>
      <c r="F74" s="55">
        <f t="shared" si="2"/>
        <v>1.7618452630312857</v>
      </c>
      <c r="G74" s="56">
        <v>106997673.68000001</v>
      </c>
      <c r="H74" s="92"/>
      <c r="I74" s="90"/>
      <c r="J74" s="91"/>
      <c r="K74" s="16"/>
      <c r="L74" s="16"/>
    </row>
    <row r="75" spans="1:12" s="4" customFormat="1" x14ac:dyDescent="0.3">
      <c r="A75" s="38" t="s">
        <v>7</v>
      </c>
      <c r="B75" s="38" t="s">
        <v>8</v>
      </c>
      <c r="C75" s="38" t="s">
        <v>11</v>
      </c>
      <c r="D75" s="39">
        <v>5</v>
      </c>
      <c r="E75" s="40" t="s">
        <v>129</v>
      </c>
      <c r="F75" s="41">
        <f t="shared" si="2"/>
        <v>0.35737114155542132</v>
      </c>
      <c r="G75" s="42">
        <v>21703313.899999999</v>
      </c>
      <c r="H75" s="92"/>
      <c r="I75" s="91"/>
      <c r="J75" s="91"/>
      <c r="K75" s="16"/>
      <c r="L75" s="16"/>
    </row>
    <row r="76" spans="1:12" s="1" customFormat="1" ht="15.95" customHeight="1" x14ac:dyDescent="0.3">
      <c r="A76" s="43" t="s">
        <v>7</v>
      </c>
      <c r="B76" s="43" t="s">
        <v>8</v>
      </c>
      <c r="C76" s="43" t="s">
        <v>11</v>
      </c>
      <c r="D76" s="44" t="s">
        <v>130</v>
      </c>
      <c r="E76" s="45" t="s">
        <v>131</v>
      </c>
      <c r="F76" s="46">
        <f t="shared" si="2"/>
        <v>0.30303267635297632</v>
      </c>
      <c r="G76" s="47">
        <v>18403313.899999999</v>
      </c>
      <c r="H76" s="92"/>
      <c r="I76" s="91"/>
      <c r="J76" s="91"/>
      <c r="K76" s="16"/>
      <c r="L76" s="16"/>
    </row>
    <row r="77" spans="1:12" s="1" customFormat="1" x14ac:dyDescent="0.3">
      <c r="A77" s="22" t="s">
        <v>7</v>
      </c>
      <c r="B77" s="22" t="s">
        <v>8</v>
      </c>
      <c r="C77" s="22" t="s">
        <v>11</v>
      </c>
      <c r="D77" s="18">
        <v>50101</v>
      </c>
      <c r="E77" s="19" t="s">
        <v>132</v>
      </c>
      <c r="F77" s="55">
        <f t="shared" si="2"/>
        <v>6.5864806305993923E-2</v>
      </c>
      <c r="G77" s="56">
        <v>4000000</v>
      </c>
      <c r="H77" s="92"/>
      <c r="I77" s="91"/>
      <c r="J77" s="91"/>
      <c r="K77" s="16"/>
      <c r="L77" s="16"/>
    </row>
    <row r="78" spans="1:12" s="1" customFormat="1" x14ac:dyDescent="0.3">
      <c r="A78" s="22" t="s">
        <v>7</v>
      </c>
      <c r="B78" s="22" t="s">
        <v>8</v>
      </c>
      <c r="C78" s="22" t="s">
        <v>11</v>
      </c>
      <c r="D78" s="18" t="s">
        <v>133</v>
      </c>
      <c r="E78" s="19" t="s">
        <v>134</v>
      </c>
      <c r="F78" s="55">
        <f t="shared" si="2"/>
        <v>7.4097907094243147E-3</v>
      </c>
      <c r="G78" s="56">
        <v>450000</v>
      </c>
      <c r="H78" s="92"/>
      <c r="I78" s="91"/>
      <c r="J78" s="16"/>
      <c r="K78" s="16"/>
      <c r="L78" s="16"/>
    </row>
    <row r="79" spans="1:12" s="1" customFormat="1" x14ac:dyDescent="0.3">
      <c r="A79" s="22" t="s">
        <v>7</v>
      </c>
      <c r="B79" s="22" t="s">
        <v>8</v>
      </c>
      <c r="C79" s="22" t="s">
        <v>11</v>
      </c>
      <c r="D79" s="18" t="s">
        <v>135</v>
      </c>
      <c r="E79" s="19" t="s">
        <v>136</v>
      </c>
      <c r="F79" s="55">
        <f t="shared" si="2"/>
        <v>7.1298652826238415E-2</v>
      </c>
      <c r="G79" s="56">
        <v>4330000</v>
      </c>
      <c r="H79" s="92"/>
      <c r="I79" s="91"/>
      <c r="J79" s="91"/>
      <c r="K79" s="16"/>
      <c r="L79" s="16"/>
    </row>
    <row r="80" spans="1:12" s="1" customFormat="1" x14ac:dyDescent="0.3">
      <c r="A80" s="22" t="s">
        <v>7</v>
      </c>
      <c r="B80" s="22" t="s">
        <v>8</v>
      </c>
      <c r="C80" s="22" t="s">
        <v>11</v>
      </c>
      <c r="D80" s="18" t="s">
        <v>137</v>
      </c>
      <c r="E80" s="19" t="s">
        <v>138</v>
      </c>
      <c r="F80" s="55">
        <f t="shared" si="2"/>
        <v>4.8959186027604851E-2</v>
      </c>
      <c r="G80" s="56">
        <v>2973313.9000000004</v>
      </c>
      <c r="H80" s="92"/>
      <c r="I80" s="90"/>
      <c r="J80" s="91"/>
      <c r="K80" s="16"/>
      <c r="L80" s="16"/>
    </row>
    <row r="81" spans="1:12" s="1" customFormat="1" x14ac:dyDescent="0.3">
      <c r="A81" s="22" t="s">
        <v>7</v>
      </c>
      <c r="B81" s="22" t="s">
        <v>8</v>
      </c>
      <c r="C81" s="22" t="s">
        <v>11</v>
      </c>
      <c r="D81" s="18" t="s">
        <v>219</v>
      </c>
      <c r="E81" s="19" t="s">
        <v>218</v>
      </c>
      <c r="F81" s="55"/>
      <c r="G81" s="56">
        <v>950000</v>
      </c>
      <c r="H81" s="92"/>
      <c r="I81" s="90"/>
      <c r="J81" s="91"/>
      <c r="K81" s="16"/>
      <c r="L81" s="16"/>
    </row>
    <row r="82" spans="1:12" s="1" customFormat="1" x14ac:dyDescent="0.3">
      <c r="A82" s="22" t="s">
        <v>7</v>
      </c>
      <c r="B82" s="22" t="s">
        <v>8</v>
      </c>
      <c r="C82" s="22" t="s">
        <v>11</v>
      </c>
      <c r="D82" s="18" t="s">
        <v>164</v>
      </c>
      <c r="E82" s="19" t="s">
        <v>163</v>
      </c>
      <c r="F82" s="55">
        <f t="shared" ref="F82:F111" si="3">+G82/$G$6*100</f>
        <v>9.3857348986041325E-2</v>
      </c>
      <c r="G82" s="56">
        <v>5700000</v>
      </c>
      <c r="H82" s="92"/>
      <c r="I82" s="91"/>
      <c r="J82" s="91"/>
      <c r="K82" s="16"/>
      <c r="L82" s="16"/>
    </row>
    <row r="83" spans="1:12" s="1" customFormat="1" ht="14.95" customHeight="1" x14ac:dyDescent="0.3">
      <c r="A83" s="43" t="s">
        <v>7</v>
      </c>
      <c r="B83" s="43" t="s">
        <v>8</v>
      </c>
      <c r="C83" s="43" t="s">
        <v>11</v>
      </c>
      <c r="D83" s="44" t="s">
        <v>197</v>
      </c>
      <c r="E83" s="45" t="s">
        <v>198</v>
      </c>
      <c r="F83" s="46">
        <f t="shared" si="3"/>
        <v>5.433846520244498E-2</v>
      </c>
      <c r="G83" s="47">
        <v>3300000</v>
      </c>
      <c r="H83" s="92"/>
      <c r="I83" s="91"/>
      <c r="J83" s="91"/>
      <c r="K83" s="16"/>
      <c r="L83" s="16"/>
    </row>
    <row r="84" spans="1:12" s="4" customFormat="1" ht="15.95" customHeight="1" x14ac:dyDescent="0.3">
      <c r="A84" s="22" t="s">
        <v>7</v>
      </c>
      <c r="B84" s="22" t="s">
        <v>8</v>
      </c>
      <c r="C84" s="22" t="s">
        <v>11</v>
      </c>
      <c r="D84" s="18" t="s">
        <v>199</v>
      </c>
      <c r="E84" s="19" t="s">
        <v>200</v>
      </c>
      <c r="F84" s="55">
        <f t="shared" si="3"/>
        <v>5.433846520244498E-2</v>
      </c>
      <c r="G84" s="56">
        <v>3300000</v>
      </c>
      <c r="H84" s="92"/>
      <c r="I84" s="91"/>
      <c r="J84" s="91"/>
      <c r="K84" s="16"/>
      <c r="L84" s="16"/>
    </row>
    <row r="85" spans="1:12" s="1" customFormat="1" ht="14.95" customHeight="1" x14ac:dyDescent="0.3">
      <c r="A85" s="38" t="s">
        <v>7</v>
      </c>
      <c r="B85" s="38" t="s">
        <v>8</v>
      </c>
      <c r="C85" s="38" t="s">
        <v>11</v>
      </c>
      <c r="D85" s="67">
        <v>6</v>
      </c>
      <c r="E85" s="40" t="s">
        <v>139</v>
      </c>
      <c r="F85" s="41">
        <f t="shared" si="3"/>
        <v>5.4710361116192839E-2</v>
      </c>
      <c r="G85" s="42">
        <v>3322585.41</v>
      </c>
      <c r="H85" s="92"/>
      <c r="I85" s="91"/>
      <c r="J85" s="91"/>
      <c r="K85" s="16"/>
      <c r="L85" s="16"/>
    </row>
    <row r="86" spans="1:12" s="1" customFormat="1" ht="15.95" customHeight="1" x14ac:dyDescent="0.3">
      <c r="A86" s="43" t="s">
        <v>7</v>
      </c>
      <c r="B86" s="43" t="s">
        <v>8</v>
      </c>
      <c r="C86" s="43" t="s">
        <v>11</v>
      </c>
      <c r="D86" s="44" t="s">
        <v>147</v>
      </c>
      <c r="E86" s="45" t="s">
        <v>148</v>
      </c>
      <c r="F86" s="46">
        <f t="shared" si="3"/>
        <v>5.4710361116192839E-2</v>
      </c>
      <c r="G86" s="47">
        <v>3322585.41</v>
      </c>
      <c r="H86" s="92"/>
      <c r="I86" s="91"/>
      <c r="J86" s="91"/>
      <c r="K86" s="16"/>
      <c r="L86" s="16"/>
    </row>
    <row r="87" spans="1:12" s="4" customFormat="1" ht="15.95" customHeight="1" x14ac:dyDescent="0.3">
      <c r="A87" s="22" t="s">
        <v>7</v>
      </c>
      <c r="B87" s="22" t="s">
        <v>8</v>
      </c>
      <c r="C87" s="22" t="s">
        <v>11</v>
      </c>
      <c r="D87" s="18" t="s">
        <v>210</v>
      </c>
      <c r="E87" s="19" t="s">
        <v>211</v>
      </c>
      <c r="F87" s="55">
        <f t="shared" si="3"/>
        <v>2.1777957963195888E-2</v>
      </c>
      <c r="G87" s="56">
        <v>1322585.4100000001</v>
      </c>
      <c r="H87" s="92"/>
      <c r="I87" s="90"/>
      <c r="J87" s="91"/>
      <c r="K87" s="16"/>
      <c r="L87" s="16"/>
    </row>
    <row r="88" spans="1:12" s="1" customFormat="1" ht="14.95" customHeight="1" x14ac:dyDescent="0.3">
      <c r="A88" s="22" t="s">
        <v>7</v>
      </c>
      <c r="B88" s="22" t="s">
        <v>8</v>
      </c>
      <c r="C88" s="22" t="s">
        <v>11</v>
      </c>
      <c r="D88" s="18" t="s">
        <v>149</v>
      </c>
      <c r="E88" s="19" t="s">
        <v>151</v>
      </c>
      <c r="F88" s="55">
        <f t="shared" si="3"/>
        <v>3.2932403152996961E-2</v>
      </c>
      <c r="G88" s="56">
        <v>2000000</v>
      </c>
      <c r="H88" s="92"/>
      <c r="I88" s="90"/>
      <c r="J88" s="91"/>
      <c r="K88" s="16"/>
      <c r="L88" s="16"/>
    </row>
    <row r="89" spans="1:12" s="1" customFormat="1" ht="14.95" customHeight="1" x14ac:dyDescent="0.3">
      <c r="A89" s="38" t="s">
        <v>7</v>
      </c>
      <c r="B89" s="38" t="s">
        <v>8</v>
      </c>
      <c r="C89" s="38" t="s">
        <v>11</v>
      </c>
      <c r="D89" s="39" t="s">
        <v>173</v>
      </c>
      <c r="E89" s="40" t="s">
        <v>141</v>
      </c>
      <c r="F89" s="41">
        <f t="shared" si="3"/>
        <v>5.3247911988326493</v>
      </c>
      <c r="G89" s="42">
        <v>323377020.14000005</v>
      </c>
      <c r="H89" s="92"/>
      <c r="I89" s="16"/>
      <c r="J89" s="16"/>
      <c r="K89" s="16"/>
      <c r="L89" s="16"/>
    </row>
    <row r="90" spans="1:12" s="4" customFormat="1" ht="15.95" customHeight="1" x14ac:dyDescent="0.3">
      <c r="A90" s="43" t="s">
        <v>7</v>
      </c>
      <c r="B90" s="43" t="s">
        <v>8</v>
      </c>
      <c r="C90" s="43" t="s">
        <v>11</v>
      </c>
      <c r="D90" s="44" t="s">
        <v>174</v>
      </c>
      <c r="E90" s="45" t="s">
        <v>175</v>
      </c>
      <c r="F90" s="46">
        <f t="shared" si="3"/>
        <v>5.3247911988326493</v>
      </c>
      <c r="G90" s="47">
        <v>323377020.14000005</v>
      </c>
      <c r="H90" s="92"/>
      <c r="I90" s="16"/>
      <c r="J90" s="90"/>
      <c r="K90" s="16"/>
      <c r="L90" s="16"/>
    </row>
    <row r="91" spans="1:12" s="4" customFormat="1" ht="27.7" x14ac:dyDescent="0.3">
      <c r="A91" s="22" t="s">
        <v>7</v>
      </c>
      <c r="B91" s="22" t="s">
        <v>8</v>
      </c>
      <c r="C91" s="22" t="s">
        <v>11</v>
      </c>
      <c r="D91" s="18" t="s">
        <v>176</v>
      </c>
      <c r="E91" s="19" t="s">
        <v>177</v>
      </c>
      <c r="F91" s="55">
        <f t="shared" si="3"/>
        <v>5.3247911988326493</v>
      </c>
      <c r="G91" s="56">
        <v>323377020.14000005</v>
      </c>
      <c r="H91" s="92"/>
      <c r="I91" s="90"/>
      <c r="J91" s="91"/>
      <c r="K91" s="16"/>
      <c r="L91" s="16"/>
    </row>
    <row r="92" spans="1:12" s="4" customFormat="1" ht="27.55" customHeight="1" x14ac:dyDescent="0.3">
      <c r="A92" s="33" t="s">
        <v>7</v>
      </c>
      <c r="B92" s="33" t="s">
        <v>8</v>
      </c>
      <c r="C92" s="33" t="s">
        <v>8</v>
      </c>
      <c r="D92" s="34"/>
      <c r="E92" s="68" t="s">
        <v>201</v>
      </c>
      <c r="F92" s="36">
        <f t="shared" si="3"/>
        <v>6.7729735688529153</v>
      </c>
      <c r="G92" s="37">
        <v>411325801.97000003</v>
      </c>
      <c r="H92" s="90"/>
      <c r="I92" s="90"/>
      <c r="J92" s="16"/>
      <c r="K92" s="16"/>
      <c r="L92" s="16"/>
    </row>
    <row r="93" spans="1:12" s="1" customFormat="1" ht="36" customHeight="1" x14ac:dyDescent="0.3">
      <c r="A93" s="38" t="s">
        <v>7</v>
      </c>
      <c r="B93" s="38" t="s">
        <v>8</v>
      </c>
      <c r="C93" s="38" t="s">
        <v>8</v>
      </c>
      <c r="D93" s="39">
        <v>1</v>
      </c>
      <c r="E93" s="40" t="s">
        <v>47</v>
      </c>
      <c r="F93" s="41">
        <f t="shared" si="3"/>
        <v>1.6153343746545006</v>
      </c>
      <c r="G93" s="42">
        <v>98100000</v>
      </c>
      <c r="H93" s="90"/>
      <c r="I93" s="90"/>
      <c r="J93" s="90"/>
      <c r="K93" s="16"/>
      <c r="L93" s="16"/>
    </row>
    <row r="94" spans="1:12" s="4" customFormat="1" ht="15.95" customHeight="1" x14ac:dyDescent="0.3">
      <c r="A94" s="43" t="s">
        <v>7</v>
      </c>
      <c r="B94" s="43" t="s">
        <v>8</v>
      </c>
      <c r="C94" s="43" t="s">
        <v>8</v>
      </c>
      <c r="D94" s="44" t="s">
        <v>73</v>
      </c>
      <c r="E94" s="45" t="s">
        <v>74</v>
      </c>
      <c r="F94" s="46">
        <f t="shared" si="3"/>
        <v>0.47998977595493064</v>
      </c>
      <c r="G94" s="47">
        <v>29150000</v>
      </c>
      <c r="H94" s="90"/>
      <c r="I94" s="90"/>
      <c r="J94" s="90"/>
      <c r="K94" s="16"/>
      <c r="L94" s="16"/>
    </row>
    <row r="95" spans="1:12" s="1" customFormat="1" x14ac:dyDescent="0.3">
      <c r="A95" s="22" t="s">
        <v>7</v>
      </c>
      <c r="B95" s="22" t="s">
        <v>8</v>
      </c>
      <c r="C95" s="22" t="s">
        <v>8</v>
      </c>
      <c r="D95" s="18" t="s">
        <v>75</v>
      </c>
      <c r="E95" s="19" t="s">
        <v>76</v>
      </c>
      <c r="F95" s="55">
        <f t="shared" si="3"/>
        <v>0.47998977595493064</v>
      </c>
      <c r="G95" s="56">
        <v>29150000</v>
      </c>
      <c r="H95" s="90"/>
      <c r="I95" s="90"/>
      <c r="J95" s="16"/>
      <c r="K95" s="16"/>
      <c r="L95" s="16"/>
    </row>
    <row r="96" spans="1:12" s="4" customFormat="1" x14ac:dyDescent="0.3">
      <c r="A96" s="43" t="s">
        <v>7</v>
      </c>
      <c r="B96" s="43" t="s">
        <v>8</v>
      </c>
      <c r="C96" s="43" t="s">
        <v>8</v>
      </c>
      <c r="D96" s="44" t="s">
        <v>81</v>
      </c>
      <c r="E96" s="45" t="s">
        <v>82</v>
      </c>
      <c r="F96" s="46">
        <f t="shared" si="3"/>
        <v>1.0950024048371487</v>
      </c>
      <c r="G96" s="47">
        <v>66500000</v>
      </c>
      <c r="H96" s="90"/>
      <c r="I96" s="90"/>
      <c r="J96" s="93"/>
      <c r="K96" s="16"/>
      <c r="L96" s="16"/>
    </row>
    <row r="97" spans="1:12" ht="27.7" x14ac:dyDescent="0.3">
      <c r="A97" s="22" t="s">
        <v>7</v>
      </c>
      <c r="B97" s="22" t="s">
        <v>8</v>
      </c>
      <c r="C97" s="22" t="s">
        <v>8</v>
      </c>
      <c r="D97" s="18" t="s">
        <v>83</v>
      </c>
      <c r="E97" s="19" t="s">
        <v>84</v>
      </c>
      <c r="F97" s="55">
        <f t="shared" si="3"/>
        <v>0.74097907094243154</v>
      </c>
      <c r="G97" s="56">
        <v>45000000</v>
      </c>
      <c r="H97" s="90"/>
      <c r="I97" s="90"/>
      <c r="J97" s="16"/>
      <c r="K97" s="3"/>
      <c r="L97" s="3"/>
    </row>
    <row r="98" spans="1:12" ht="28.15" customHeight="1" x14ac:dyDescent="0.3">
      <c r="A98" s="22" t="s">
        <v>7</v>
      </c>
      <c r="B98" s="22" t="s">
        <v>8</v>
      </c>
      <c r="C98" s="22" t="s">
        <v>8</v>
      </c>
      <c r="D98" s="18" t="s">
        <v>85</v>
      </c>
      <c r="E98" s="19" t="s">
        <v>86</v>
      </c>
      <c r="F98" s="55">
        <f t="shared" si="3"/>
        <v>0.3540233338947173</v>
      </c>
      <c r="G98" s="56">
        <v>21500000</v>
      </c>
      <c r="H98" s="90"/>
      <c r="I98" s="90"/>
      <c r="J98" s="90"/>
      <c r="K98" s="3"/>
      <c r="L98" s="3"/>
    </row>
    <row r="99" spans="1:12" x14ac:dyDescent="0.3">
      <c r="A99" s="43" t="s">
        <v>7</v>
      </c>
      <c r="B99" s="43" t="s">
        <v>8</v>
      </c>
      <c r="C99" s="43" t="s">
        <v>8</v>
      </c>
      <c r="D99" s="44" t="s">
        <v>146</v>
      </c>
      <c r="E99" s="45" t="s">
        <v>150</v>
      </c>
      <c r="F99" s="46">
        <f t="shared" si="3"/>
        <v>1.5642891497673554E-2</v>
      </c>
      <c r="G99" s="47">
        <v>950000</v>
      </c>
      <c r="H99" s="90"/>
      <c r="I99" s="90"/>
      <c r="J99" s="90"/>
      <c r="K99" s="3"/>
      <c r="L99" s="3"/>
    </row>
    <row r="100" spans="1:12" ht="15.95" customHeight="1" x14ac:dyDescent="0.3">
      <c r="A100" s="22" t="s">
        <v>7</v>
      </c>
      <c r="B100" s="22" t="s">
        <v>8</v>
      </c>
      <c r="C100" s="22" t="s">
        <v>8</v>
      </c>
      <c r="D100" s="18" t="s">
        <v>87</v>
      </c>
      <c r="E100" s="19" t="s">
        <v>88</v>
      </c>
      <c r="F100" s="55">
        <f t="shared" si="3"/>
        <v>1.5642891497673554E-2</v>
      </c>
      <c r="G100" s="56">
        <v>950000</v>
      </c>
      <c r="H100" s="90"/>
      <c r="I100" s="90"/>
      <c r="J100" s="94"/>
    </row>
    <row r="101" spans="1:12" s="4" customFormat="1" x14ac:dyDescent="0.3">
      <c r="A101" s="43" t="s">
        <v>7</v>
      </c>
      <c r="B101" s="43" t="s">
        <v>8</v>
      </c>
      <c r="C101" s="43" t="s">
        <v>8</v>
      </c>
      <c r="D101" s="44" t="s">
        <v>89</v>
      </c>
      <c r="E101" s="45" t="s">
        <v>90</v>
      </c>
      <c r="F101" s="46">
        <f t="shared" si="3"/>
        <v>2.4699302364747718E-2</v>
      </c>
      <c r="G101" s="47">
        <v>1500000</v>
      </c>
      <c r="H101" s="90"/>
      <c r="I101" s="90"/>
      <c r="J101" s="90"/>
      <c r="K101" s="16"/>
      <c r="L101" s="16"/>
    </row>
    <row r="102" spans="1:12" s="4" customFormat="1" ht="15.95" customHeight="1" x14ac:dyDescent="0.3">
      <c r="A102" s="22" t="s">
        <v>7</v>
      </c>
      <c r="B102" s="22" t="s">
        <v>8</v>
      </c>
      <c r="C102" s="72" t="s">
        <v>8</v>
      </c>
      <c r="D102" s="18" t="s">
        <v>91</v>
      </c>
      <c r="E102" s="19" t="s">
        <v>92</v>
      </c>
      <c r="F102" s="55">
        <f t="shared" si="3"/>
        <v>2.4699302364747718E-2</v>
      </c>
      <c r="G102" s="56">
        <v>1500000</v>
      </c>
      <c r="H102" s="90"/>
      <c r="I102" s="90"/>
      <c r="J102" s="90"/>
      <c r="K102" s="16"/>
      <c r="L102" s="16"/>
    </row>
    <row r="103" spans="1:12" s="4" customFormat="1" ht="14.95" customHeight="1" x14ac:dyDescent="0.3">
      <c r="A103" s="38" t="s">
        <v>7</v>
      </c>
      <c r="B103" s="38" t="s">
        <v>8</v>
      </c>
      <c r="C103" s="38" t="s">
        <v>8</v>
      </c>
      <c r="D103" s="39">
        <v>2</v>
      </c>
      <c r="E103" s="40" t="s">
        <v>93</v>
      </c>
      <c r="F103" s="41">
        <f t="shared" si="3"/>
        <v>3.3278193386103423</v>
      </c>
      <c r="G103" s="42">
        <v>202100000</v>
      </c>
      <c r="H103" s="90"/>
      <c r="I103" s="95"/>
      <c r="J103" s="90"/>
      <c r="K103" s="16"/>
      <c r="L103" s="16"/>
    </row>
    <row r="104" spans="1:12" s="4" customFormat="1" ht="15.95" customHeight="1" x14ac:dyDescent="0.3">
      <c r="A104" s="43" t="s">
        <v>7</v>
      </c>
      <c r="B104" s="43" t="s">
        <v>8</v>
      </c>
      <c r="C104" s="43" t="s">
        <v>8</v>
      </c>
      <c r="D104" s="44" t="s">
        <v>94</v>
      </c>
      <c r="E104" s="45" t="s">
        <v>95</v>
      </c>
      <c r="F104" s="46">
        <f t="shared" si="3"/>
        <v>0.58455015596569604</v>
      </c>
      <c r="G104" s="47">
        <v>35500000</v>
      </c>
      <c r="H104" s="90"/>
      <c r="I104" s="95"/>
      <c r="J104" s="90"/>
      <c r="K104" s="16"/>
      <c r="L104" s="16"/>
    </row>
    <row r="105" spans="1:12" s="4" customFormat="1" ht="15.95" customHeight="1" x14ac:dyDescent="0.3">
      <c r="A105" s="22" t="s">
        <v>7</v>
      </c>
      <c r="B105" s="22" t="s">
        <v>8</v>
      </c>
      <c r="C105" s="22" t="s">
        <v>8</v>
      </c>
      <c r="D105" s="18" t="s">
        <v>96</v>
      </c>
      <c r="E105" s="19" t="s">
        <v>97</v>
      </c>
      <c r="F105" s="55">
        <f t="shared" si="3"/>
        <v>0.57631705517744669</v>
      </c>
      <c r="G105" s="56">
        <v>35000000</v>
      </c>
      <c r="H105" s="90"/>
      <c r="I105" s="95"/>
      <c r="J105" s="90"/>
      <c r="K105" s="16"/>
      <c r="L105" s="16"/>
    </row>
    <row r="106" spans="1:12" s="4" customFormat="1" ht="14.95" customHeight="1" x14ac:dyDescent="0.3">
      <c r="A106" s="22" t="s">
        <v>7</v>
      </c>
      <c r="B106" s="22" t="s">
        <v>8</v>
      </c>
      <c r="C106" s="72" t="s">
        <v>8</v>
      </c>
      <c r="D106" s="18" t="s">
        <v>100</v>
      </c>
      <c r="E106" s="19" t="s">
        <v>101</v>
      </c>
      <c r="F106" s="55">
        <f t="shared" si="3"/>
        <v>8.2331007882492403E-3</v>
      </c>
      <c r="G106" s="56">
        <v>500000</v>
      </c>
      <c r="H106" s="90"/>
      <c r="I106" s="90"/>
      <c r="J106" s="90"/>
      <c r="K106" s="16"/>
      <c r="L106" s="16"/>
    </row>
    <row r="107" spans="1:12" s="4" customFormat="1" ht="25.5" x14ac:dyDescent="0.3">
      <c r="A107" s="43" t="s">
        <v>7</v>
      </c>
      <c r="B107" s="43" t="s">
        <v>8</v>
      </c>
      <c r="C107" s="43" t="s">
        <v>8</v>
      </c>
      <c r="D107" s="44" t="s">
        <v>102</v>
      </c>
      <c r="E107" s="45" t="s">
        <v>103</v>
      </c>
      <c r="F107" s="46">
        <f t="shared" si="3"/>
        <v>1.3996271340023706E-2</v>
      </c>
      <c r="G107" s="47">
        <v>850000</v>
      </c>
      <c r="H107" s="90"/>
      <c r="I107" s="90"/>
      <c r="J107" s="90"/>
      <c r="K107" s="16"/>
      <c r="L107" s="16"/>
    </row>
    <row r="108" spans="1:12" s="4" customFormat="1" ht="26.35" customHeight="1" x14ac:dyDescent="0.3">
      <c r="A108" s="22" t="s">
        <v>7</v>
      </c>
      <c r="B108" s="22" t="s">
        <v>8</v>
      </c>
      <c r="C108" s="72" t="s">
        <v>8</v>
      </c>
      <c r="D108" s="18" t="s">
        <v>104</v>
      </c>
      <c r="E108" s="19" t="s">
        <v>143</v>
      </c>
      <c r="F108" s="55">
        <f t="shared" si="3"/>
        <v>9.8797209458990863E-3</v>
      </c>
      <c r="G108" s="56">
        <v>600000</v>
      </c>
      <c r="H108" s="90"/>
      <c r="I108" s="90"/>
      <c r="J108" s="90"/>
      <c r="K108" s="16"/>
      <c r="L108" s="16"/>
    </row>
    <row r="109" spans="1:12" s="4" customFormat="1" x14ac:dyDescent="0.3">
      <c r="A109" s="22" t="s">
        <v>7</v>
      </c>
      <c r="B109" s="22" t="s">
        <v>8</v>
      </c>
      <c r="C109" s="72" t="s">
        <v>8</v>
      </c>
      <c r="D109" s="18" t="s">
        <v>160</v>
      </c>
      <c r="E109" s="19" t="s">
        <v>156</v>
      </c>
      <c r="F109" s="55">
        <f t="shared" si="3"/>
        <v>4.1165503941246202E-3</v>
      </c>
      <c r="G109" s="56">
        <v>250000</v>
      </c>
      <c r="H109" s="90"/>
      <c r="I109" s="90"/>
      <c r="J109" s="90"/>
      <c r="K109" s="16"/>
      <c r="L109" s="16"/>
    </row>
    <row r="110" spans="1:12" s="4" customFormat="1" ht="14.95" customHeight="1" x14ac:dyDescent="0.3">
      <c r="A110" s="43" t="s">
        <v>7</v>
      </c>
      <c r="B110" s="43" t="s">
        <v>8</v>
      </c>
      <c r="C110" s="43" t="s">
        <v>8</v>
      </c>
      <c r="D110" s="44" t="s">
        <v>109</v>
      </c>
      <c r="E110" s="45" t="s">
        <v>110</v>
      </c>
      <c r="F110" s="46">
        <f t="shared" si="3"/>
        <v>2.7169232601222491</v>
      </c>
      <c r="G110" s="47">
        <v>165000000</v>
      </c>
      <c r="H110" s="90"/>
      <c r="I110" s="90"/>
      <c r="J110" s="90"/>
      <c r="K110" s="16"/>
      <c r="L110" s="16"/>
    </row>
    <row r="111" spans="1:12" s="4" customFormat="1" ht="15.95" customHeight="1" x14ac:dyDescent="0.3">
      <c r="A111" s="22" t="s">
        <v>7</v>
      </c>
      <c r="B111" s="22" t="s">
        <v>8</v>
      </c>
      <c r="C111" s="72" t="s">
        <v>8</v>
      </c>
      <c r="D111" s="18" t="s">
        <v>113</v>
      </c>
      <c r="E111" s="19" t="s">
        <v>114</v>
      </c>
      <c r="F111" s="55">
        <f t="shared" si="3"/>
        <v>2.7169232601222491</v>
      </c>
      <c r="G111" s="56">
        <v>165000000</v>
      </c>
      <c r="H111" s="90"/>
      <c r="I111" s="90"/>
      <c r="J111" s="90"/>
      <c r="K111" s="16"/>
      <c r="L111" s="16"/>
    </row>
    <row r="112" spans="1:12" s="4" customFormat="1" x14ac:dyDescent="0.3">
      <c r="A112" s="22"/>
      <c r="B112" s="43" t="s">
        <v>8</v>
      </c>
      <c r="C112" s="43" t="s">
        <v>8</v>
      </c>
      <c r="D112" s="44" t="s">
        <v>115</v>
      </c>
      <c r="E112" s="45" t="s">
        <v>116</v>
      </c>
      <c r="F112" s="46"/>
      <c r="G112" s="47">
        <v>750000</v>
      </c>
      <c r="H112" s="90"/>
      <c r="I112" s="90"/>
      <c r="J112" s="90"/>
      <c r="K112" s="16"/>
      <c r="L112" s="16"/>
    </row>
    <row r="113" spans="1:12" s="4" customFormat="1" ht="26.35" customHeight="1" x14ac:dyDescent="0.3">
      <c r="A113" s="22"/>
      <c r="B113" s="22" t="s">
        <v>8</v>
      </c>
      <c r="C113" s="22" t="s">
        <v>8</v>
      </c>
      <c r="D113" s="18" t="s">
        <v>123</v>
      </c>
      <c r="E113" s="19" t="s">
        <v>124</v>
      </c>
      <c r="F113" s="55"/>
      <c r="G113" s="56">
        <v>750000</v>
      </c>
      <c r="H113" s="90"/>
      <c r="I113" s="96"/>
      <c r="J113" s="90"/>
      <c r="K113" s="16"/>
      <c r="L113" s="16"/>
    </row>
    <row r="114" spans="1:12" s="4" customFormat="1" x14ac:dyDescent="0.3">
      <c r="A114" s="38" t="s">
        <v>7</v>
      </c>
      <c r="B114" s="38" t="s">
        <v>8</v>
      </c>
      <c r="C114" s="38" t="s">
        <v>8</v>
      </c>
      <c r="D114" s="39">
        <v>5</v>
      </c>
      <c r="E114" s="40" t="s">
        <v>129</v>
      </c>
      <c r="F114" s="41">
        <f t="shared" ref="F114:F144" si="4">+G114/$G$6*100</f>
        <v>1.8298198555880718</v>
      </c>
      <c r="G114" s="42">
        <v>111125801.97</v>
      </c>
      <c r="H114" s="90"/>
      <c r="I114" s="96"/>
      <c r="J114" s="90"/>
      <c r="K114" s="16"/>
      <c r="L114" s="16"/>
    </row>
    <row r="115" spans="1:12" ht="15.95" customHeight="1" x14ac:dyDescent="0.3">
      <c r="A115" s="43" t="s">
        <v>7</v>
      </c>
      <c r="B115" s="43" t="s">
        <v>8</v>
      </c>
      <c r="C115" s="43" t="s">
        <v>8</v>
      </c>
      <c r="D115" s="44" t="s">
        <v>130</v>
      </c>
      <c r="E115" s="45" t="s">
        <v>131</v>
      </c>
      <c r="F115" s="46">
        <f t="shared" si="4"/>
        <v>1.8298198555880718</v>
      </c>
      <c r="G115" s="47">
        <v>111125801.97</v>
      </c>
      <c r="H115" s="90"/>
      <c r="I115" s="96"/>
      <c r="J115" s="90"/>
    </row>
    <row r="116" spans="1:12" ht="15.95" customHeight="1" x14ac:dyDescent="0.3">
      <c r="A116" s="22" t="s">
        <v>7</v>
      </c>
      <c r="B116" s="22" t="s">
        <v>8</v>
      </c>
      <c r="C116" s="22" t="s">
        <v>8</v>
      </c>
      <c r="D116" s="18" t="s">
        <v>161</v>
      </c>
      <c r="E116" s="19" t="s">
        <v>162</v>
      </c>
      <c r="F116" s="55">
        <f t="shared" si="4"/>
        <v>1.8298198555880718</v>
      </c>
      <c r="G116" s="56">
        <v>111125801.97</v>
      </c>
      <c r="H116" s="103"/>
      <c r="I116" s="90"/>
      <c r="J116" s="90"/>
    </row>
    <row r="117" spans="1:12" ht="14.95" customHeight="1" x14ac:dyDescent="0.3">
      <c r="A117" s="33" t="s">
        <v>7</v>
      </c>
      <c r="B117" s="33" t="s">
        <v>8</v>
      </c>
      <c r="C117" s="69">
        <v>3</v>
      </c>
      <c r="D117" s="34"/>
      <c r="E117" s="35" t="s">
        <v>142</v>
      </c>
      <c r="F117" s="36">
        <f t="shared" si="4"/>
        <v>0.38695573704771424</v>
      </c>
      <c r="G117" s="37">
        <v>23500000</v>
      </c>
      <c r="H117" s="90"/>
      <c r="I117" s="90"/>
      <c r="J117" s="90"/>
    </row>
    <row r="118" spans="1:12" s="4" customFormat="1" ht="15.95" customHeight="1" x14ac:dyDescent="0.3">
      <c r="A118" s="38" t="s">
        <v>7</v>
      </c>
      <c r="B118" s="38" t="s">
        <v>8</v>
      </c>
      <c r="C118" s="70">
        <v>3</v>
      </c>
      <c r="D118" s="39">
        <v>2</v>
      </c>
      <c r="E118" s="40" t="s">
        <v>93</v>
      </c>
      <c r="F118" s="41">
        <f t="shared" si="4"/>
        <v>0.38695573704771424</v>
      </c>
      <c r="G118" s="42">
        <v>23500000</v>
      </c>
      <c r="H118" s="90"/>
      <c r="I118" s="90"/>
      <c r="J118" s="90"/>
      <c r="K118" s="16"/>
      <c r="L118" s="16"/>
    </row>
    <row r="119" spans="1:12" s="4" customFormat="1" ht="15.95" customHeight="1" x14ac:dyDescent="0.3">
      <c r="A119" s="43" t="s">
        <v>7</v>
      </c>
      <c r="B119" s="43" t="s">
        <v>8</v>
      </c>
      <c r="C119" s="71">
        <v>3</v>
      </c>
      <c r="D119" s="44" t="s">
        <v>94</v>
      </c>
      <c r="E119" s="45" t="s">
        <v>95</v>
      </c>
      <c r="F119" s="46">
        <f t="shared" si="4"/>
        <v>0.13996271340023708</v>
      </c>
      <c r="G119" s="47">
        <v>8500000</v>
      </c>
      <c r="H119" s="90"/>
      <c r="I119" s="90"/>
      <c r="J119" s="90"/>
      <c r="K119" s="16"/>
      <c r="L119" s="16"/>
    </row>
    <row r="120" spans="1:12" s="4" customFormat="1" ht="15.95" customHeight="1" x14ac:dyDescent="0.3">
      <c r="A120" s="22" t="s">
        <v>7</v>
      </c>
      <c r="B120" s="22" t="s">
        <v>8</v>
      </c>
      <c r="C120" s="72">
        <v>3</v>
      </c>
      <c r="D120" s="18" t="s">
        <v>96</v>
      </c>
      <c r="E120" s="19" t="s">
        <v>97</v>
      </c>
      <c r="F120" s="55">
        <f t="shared" si="4"/>
        <v>0.13996271340023708</v>
      </c>
      <c r="G120" s="56">
        <v>8500000</v>
      </c>
      <c r="H120" s="90"/>
      <c r="I120" s="90"/>
      <c r="J120" s="90"/>
      <c r="K120" s="16"/>
      <c r="L120" s="16"/>
    </row>
    <row r="121" spans="1:12" s="4" customFormat="1" ht="25.5" x14ac:dyDescent="0.3">
      <c r="A121" s="43" t="s">
        <v>7</v>
      </c>
      <c r="B121" s="43" t="s">
        <v>8</v>
      </c>
      <c r="C121" s="71">
        <f>C120</f>
        <v>3</v>
      </c>
      <c r="D121" s="44" t="s">
        <v>102</v>
      </c>
      <c r="E121" s="45" t="s">
        <v>103</v>
      </c>
      <c r="F121" s="46">
        <f t="shared" si="4"/>
        <v>0.24699302364747716</v>
      </c>
      <c r="G121" s="47">
        <v>15000000</v>
      </c>
      <c r="H121" s="90"/>
      <c r="I121" s="90"/>
      <c r="J121" s="90"/>
      <c r="K121" s="16"/>
      <c r="L121" s="16"/>
    </row>
    <row r="122" spans="1:12" ht="26.35" customHeight="1" x14ac:dyDescent="0.3">
      <c r="A122" s="22" t="s">
        <v>7</v>
      </c>
      <c r="B122" s="22" t="s">
        <v>8</v>
      </c>
      <c r="C122" s="22" t="s">
        <v>189</v>
      </c>
      <c r="D122" s="18" t="s">
        <v>104</v>
      </c>
      <c r="E122" s="19" t="s">
        <v>143</v>
      </c>
      <c r="F122" s="55">
        <f t="shared" si="4"/>
        <v>8.2331007882492396E-2</v>
      </c>
      <c r="G122" s="56">
        <v>5000000</v>
      </c>
      <c r="H122" s="90"/>
      <c r="I122" s="90"/>
      <c r="J122" s="90"/>
    </row>
    <row r="123" spans="1:12" s="4" customFormat="1" x14ac:dyDescent="0.3">
      <c r="A123" s="22" t="s">
        <v>7</v>
      </c>
      <c r="B123" s="22" t="s">
        <v>8</v>
      </c>
      <c r="C123" s="72">
        <f>C121</f>
        <v>3</v>
      </c>
      <c r="D123" s="18" t="s">
        <v>159</v>
      </c>
      <c r="E123" s="19" t="s">
        <v>145</v>
      </c>
      <c r="F123" s="55">
        <f t="shared" si="4"/>
        <v>0.16466201576498479</v>
      </c>
      <c r="G123" s="56">
        <v>10000000</v>
      </c>
      <c r="H123" s="90"/>
      <c r="I123" s="97"/>
      <c r="J123" s="90"/>
      <c r="K123" s="16"/>
      <c r="L123" s="16"/>
    </row>
    <row r="124" spans="1:12" ht="15.65" customHeight="1" x14ac:dyDescent="0.3">
      <c r="A124" s="33" t="s">
        <v>7</v>
      </c>
      <c r="B124" s="33" t="s">
        <v>8</v>
      </c>
      <c r="C124" s="69">
        <v>4</v>
      </c>
      <c r="D124" s="34"/>
      <c r="E124" s="35" t="s">
        <v>205</v>
      </c>
      <c r="F124" s="36">
        <f t="shared" si="4"/>
        <v>0.53515155123620051</v>
      </c>
      <c r="G124" s="37">
        <v>32500000</v>
      </c>
      <c r="H124" s="90"/>
      <c r="I124" s="90"/>
      <c r="J124" s="90"/>
    </row>
    <row r="125" spans="1:12" x14ac:dyDescent="0.3">
      <c r="A125" s="38" t="s">
        <v>7</v>
      </c>
      <c r="B125" s="38" t="s">
        <v>8</v>
      </c>
      <c r="C125" s="70">
        <f>C124</f>
        <v>4</v>
      </c>
      <c r="D125" s="39">
        <v>1</v>
      </c>
      <c r="E125" s="40" t="s">
        <v>47</v>
      </c>
      <c r="F125" s="41">
        <f t="shared" si="4"/>
        <v>0.53515155123620051</v>
      </c>
      <c r="G125" s="42">
        <v>32500000</v>
      </c>
      <c r="H125" s="16"/>
      <c r="I125" s="90"/>
      <c r="J125" s="90"/>
    </row>
    <row r="126" spans="1:12" ht="15.95" customHeight="1" x14ac:dyDescent="0.3">
      <c r="A126" s="43" t="s">
        <v>7</v>
      </c>
      <c r="B126" s="43" t="s">
        <v>8</v>
      </c>
      <c r="C126" s="43" t="s">
        <v>196</v>
      </c>
      <c r="D126" s="44" t="s">
        <v>60</v>
      </c>
      <c r="E126" s="58" t="s">
        <v>61</v>
      </c>
      <c r="F126" s="46">
        <f t="shared" si="4"/>
        <v>0.53515155123620051</v>
      </c>
      <c r="G126" s="47">
        <v>32500000</v>
      </c>
      <c r="H126" s="90"/>
      <c r="I126" s="90"/>
      <c r="J126" s="90"/>
      <c r="K126" s="3"/>
      <c r="L126" s="3"/>
    </row>
    <row r="127" spans="1:12" x14ac:dyDescent="0.3">
      <c r="A127" s="22" t="s">
        <v>7</v>
      </c>
      <c r="B127" s="22" t="s">
        <v>8</v>
      </c>
      <c r="C127" s="72" t="str">
        <f>C126</f>
        <v>04</v>
      </c>
      <c r="D127" s="18" t="s">
        <v>63</v>
      </c>
      <c r="E127" s="19" t="s">
        <v>64</v>
      </c>
      <c r="F127" s="55">
        <f t="shared" si="4"/>
        <v>0.53515155123620051</v>
      </c>
      <c r="G127" s="56">
        <v>32500000</v>
      </c>
      <c r="H127" s="90"/>
      <c r="I127" s="90"/>
      <c r="J127" s="90"/>
      <c r="K127" s="3"/>
      <c r="L127" s="3"/>
    </row>
    <row r="128" spans="1:12" ht="14.95" customHeight="1" x14ac:dyDescent="0.3">
      <c r="A128" s="33" t="s">
        <v>7</v>
      </c>
      <c r="B128" s="33" t="s">
        <v>8</v>
      </c>
      <c r="C128" s="69">
        <f>C124+1</f>
        <v>5</v>
      </c>
      <c r="D128" s="34"/>
      <c r="E128" s="35" t="s">
        <v>208</v>
      </c>
      <c r="F128" s="36">
        <f t="shared" si="4"/>
        <v>0.58430316294204843</v>
      </c>
      <c r="G128" s="37">
        <v>35485000</v>
      </c>
      <c r="H128" s="90"/>
      <c r="I128" s="96"/>
      <c r="J128" s="90"/>
      <c r="K128" s="3"/>
      <c r="L128" s="3"/>
    </row>
    <row r="129" spans="1:12" ht="28.55" customHeight="1" x14ac:dyDescent="0.3">
      <c r="A129" s="38" t="s">
        <v>7</v>
      </c>
      <c r="B129" s="38" t="s">
        <v>8</v>
      </c>
      <c r="C129" s="70">
        <f>C128</f>
        <v>5</v>
      </c>
      <c r="D129" s="39">
        <v>1</v>
      </c>
      <c r="E129" s="40" t="s">
        <v>47</v>
      </c>
      <c r="F129" s="41">
        <f t="shared" si="4"/>
        <v>0.58430316294204843</v>
      </c>
      <c r="G129" s="42">
        <v>35485000</v>
      </c>
      <c r="H129" s="90"/>
      <c r="I129" s="90"/>
      <c r="J129" s="90"/>
    </row>
    <row r="130" spans="1:12" x14ac:dyDescent="0.3">
      <c r="A130" s="43" t="s">
        <v>7</v>
      </c>
      <c r="B130" s="43" t="s">
        <v>8</v>
      </c>
      <c r="C130" s="71">
        <f>C129</f>
        <v>5</v>
      </c>
      <c r="D130" s="44" t="s">
        <v>60</v>
      </c>
      <c r="E130" s="58" t="s">
        <v>61</v>
      </c>
      <c r="F130" s="46">
        <f t="shared" si="4"/>
        <v>0.58430316294204843</v>
      </c>
      <c r="G130" s="47">
        <v>35485000</v>
      </c>
      <c r="H130" s="90"/>
      <c r="I130" s="16"/>
      <c r="J130" s="16"/>
    </row>
    <row r="131" spans="1:12" x14ac:dyDescent="0.3">
      <c r="A131" s="22" t="s">
        <v>7</v>
      </c>
      <c r="B131" s="22" t="s">
        <v>8</v>
      </c>
      <c r="C131" s="72">
        <f>C130</f>
        <v>5</v>
      </c>
      <c r="D131" s="18" t="s">
        <v>62</v>
      </c>
      <c r="E131" s="19" t="s">
        <v>144</v>
      </c>
      <c r="F131" s="55">
        <f t="shared" si="4"/>
        <v>0.58430316294204843</v>
      </c>
      <c r="G131" s="56">
        <v>35485000</v>
      </c>
      <c r="H131" s="90"/>
      <c r="I131" s="90"/>
      <c r="J131" s="90"/>
    </row>
    <row r="132" spans="1:12" x14ac:dyDescent="0.3">
      <c r="A132" s="33" t="s">
        <v>7</v>
      </c>
      <c r="B132" s="33" t="s">
        <v>8</v>
      </c>
      <c r="C132" s="69">
        <f>C128+1</f>
        <v>6</v>
      </c>
      <c r="D132" s="34"/>
      <c r="E132" s="35" t="s">
        <v>209</v>
      </c>
      <c r="F132" s="36">
        <f t="shared" si="4"/>
        <v>0.66219681699955413</v>
      </c>
      <c r="G132" s="37">
        <v>40215517.460000001</v>
      </c>
      <c r="H132" s="90"/>
      <c r="I132" s="90"/>
      <c r="J132" s="90"/>
    </row>
    <row r="133" spans="1:12" x14ac:dyDescent="0.3">
      <c r="A133" s="38" t="s">
        <v>7</v>
      </c>
      <c r="B133" s="38" t="s">
        <v>8</v>
      </c>
      <c r="C133" s="70">
        <f>C132</f>
        <v>6</v>
      </c>
      <c r="D133" s="39">
        <v>2</v>
      </c>
      <c r="E133" s="40" t="s">
        <v>93</v>
      </c>
      <c r="F133" s="41">
        <f t="shared" si="4"/>
        <v>0.11651177964181</v>
      </c>
      <c r="G133" s="42">
        <v>7075814</v>
      </c>
      <c r="H133" s="90"/>
      <c r="I133" s="90"/>
      <c r="J133" s="90"/>
    </row>
    <row r="134" spans="1:12" ht="15.95" customHeight="1" x14ac:dyDescent="0.3">
      <c r="A134" s="43" t="s">
        <v>7</v>
      </c>
      <c r="B134" s="43" t="s">
        <v>8</v>
      </c>
      <c r="C134" s="71">
        <f>C133</f>
        <v>6</v>
      </c>
      <c r="D134" s="44" t="s">
        <v>94</v>
      </c>
      <c r="E134" s="45" t="s">
        <v>95</v>
      </c>
      <c r="F134" s="46">
        <f t="shared" si="4"/>
        <v>3.2932403152996961E-2</v>
      </c>
      <c r="G134" s="47">
        <v>2000000</v>
      </c>
      <c r="H134" s="90"/>
      <c r="I134" s="16"/>
      <c r="J134" s="16"/>
    </row>
    <row r="135" spans="1:12" ht="15.95" customHeight="1" x14ac:dyDescent="0.3">
      <c r="A135" s="22" t="s">
        <v>7</v>
      </c>
      <c r="B135" s="22" t="s">
        <v>8</v>
      </c>
      <c r="C135" s="72">
        <f>C134</f>
        <v>6</v>
      </c>
      <c r="D135" s="18" t="s">
        <v>96</v>
      </c>
      <c r="E135" s="19" t="s">
        <v>97</v>
      </c>
      <c r="F135" s="55">
        <f t="shared" si="4"/>
        <v>3.2932403152996961E-2</v>
      </c>
      <c r="G135" s="56">
        <v>2000000</v>
      </c>
      <c r="H135" s="90"/>
      <c r="I135" s="90"/>
      <c r="J135" s="90"/>
    </row>
    <row r="136" spans="1:12" ht="25.5" x14ac:dyDescent="0.3">
      <c r="A136" s="43" t="s">
        <v>7</v>
      </c>
      <c r="B136" s="43" t="s">
        <v>8</v>
      </c>
      <c r="C136" s="71">
        <f>C133</f>
        <v>6</v>
      </c>
      <c r="D136" s="44" t="s">
        <v>102</v>
      </c>
      <c r="E136" s="45" t="s">
        <v>103</v>
      </c>
      <c r="F136" s="46">
        <f t="shared" si="4"/>
        <v>8.3579376488813056E-2</v>
      </c>
      <c r="G136" s="47">
        <v>5075814</v>
      </c>
      <c r="H136" s="90"/>
      <c r="I136" s="90"/>
      <c r="J136" s="90"/>
    </row>
    <row r="137" spans="1:12" ht="26.35" customHeight="1" x14ac:dyDescent="0.3">
      <c r="A137" s="22" t="s">
        <v>7</v>
      </c>
      <c r="B137" s="22" t="s">
        <v>8</v>
      </c>
      <c r="C137" s="72">
        <f>C136</f>
        <v>6</v>
      </c>
      <c r="D137" s="18" t="s">
        <v>104</v>
      </c>
      <c r="E137" s="19" t="s">
        <v>143</v>
      </c>
      <c r="F137" s="55">
        <f t="shared" si="4"/>
        <v>1.3795713004821956E-2</v>
      </c>
      <c r="G137" s="56">
        <v>837820</v>
      </c>
      <c r="H137" s="90"/>
      <c r="I137" s="90"/>
      <c r="J137" s="90"/>
    </row>
    <row r="138" spans="1:12" x14ac:dyDescent="0.3">
      <c r="A138" s="22" t="s">
        <v>7</v>
      </c>
      <c r="B138" s="22" t="s">
        <v>8</v>
      </c>
      <c r="C138" s="72">
        <f>C136</f>
        <v>6</v>
      </c>
      <c r="D138" s="18" t="s">
        <v>159</v>
      </c>
      <c r="E138" s="19" t="s">
        <v>145</v>
      </c>
      <c r="F138" s="55">
        <f t="shared" si="4"/>
        <v>6.1188306261058881E-2</v>
      </c>
      <c r="G138" s="56">
        <v>3715994</v>
      </c>
      <c r="H138" s="90"/>
      <c r="I138" s="90"/>
      <c r="J138" s="90"/>
    </row>
    <row r="139" spans="1:12" ht="14.95" customHeight="1" x14ac:dyDescent="0.3">
      <c r="A139" s="22" t="s">
        <v>7</v>
      </c>
      <c r="B139" s="22" t="s">
        <v>8</v>
      </c>
      <c r="C139" s="72">
        <f>C138</f>
        <v>6</v>
      </c>
      <c r="D139" s="18" t="s">
        <v>160</v>
      </c>
      <c r="E139" s="19" t="s">
        <v>156</v>
      </c>
      <c r="F139" s="55">
        <f t="shared" si="4"/>
        <v>8.5953572229322053E-3</v>
      </c>
      <c r="G139" s="56">
        <v>522000</v>
      </c>
      <c r="H139" s="90"/>
      <c r="I139" s="90"/>
      <c r="J139" s="90"/>
    </row>
    <row r="140" spans="1:12" x14ac:dyDescent="0.3">
      <c r="A140" s="38" t="s">
        <v>7</v>
      </c>
      <c r="B140" s="38" t="s">
        <v>8</v>
      </c>
      <c r="C140" s="70">
        <f>C132</f>
        <v>6</v>
      </c>
      <c r="D140" s="39" t="s">
        <v>190</v>
      </c>
      <c r="E140" s="40" t="s">
        <v>129</v>
      </c>
      <c r="F140" s="41">
        <f t="shared" si="4"/>
        <v>0.5456850373577441</v>
      </c>
      <c r="G140" s="42">
        <v>33139703.460000001</v>
      </c>
      <c r="H140" s="90"/>
      <c r="I140" s="90"/>
      <c r="J140" s="90"/>
    </row>
    <row r="141" spans="1:12" x14ac:dyDescent="0.3">
      <c r="A141" s="43" t="s">
        <v>7</v>
      </c>
      <c r="B141" s="43" t="s">
        <v>8</v>
      </c>
      <c r="C141" s="71">
        <f>C140</f>
        <v>6</v>
      </c>
      <c r="D141" s="44" t="s">
        <v>191</v>
      </c>
      <c r="E141" s="45" t="s">
        <v>192</v>
      </c>
      <c r="F141" s="46">
        <f t="shared" si="4"/>
        <v>0.5456850373577441</v>
      </c>
      <c r="G141" s="47">
        <v>33139703.460000001</v>
      </c>
      <c r="H141" s="90"/>
      <c r="I141" s="90"/>
      <c r="J141" s="90"/>
    </row>
    <row r="142" spans="1:12" x14ac:dyDescent="0.3">
      <c r="A142" s="22" t="s">
        <v>7</v>
      </c>
      <c r="B142" s="22" t="s">
        <v>8</v>
      </c>
      <c r="C142" s="72">
        <f>C141</f>
        <v>6</v>
      </c>
      <c r="D142" s="18" t="s">
        <v>193</v>
      </c>
      <c r="E142" s="19" t="s">
        <v>194</v>
      </c>
      <c r="F142" s="55">
        <f t="shared" si="4"/>
        <v>0.5456850373577441</v>
      </c>
      <c r="G142" s="56">
        <v>33139703.460000001</v>
      </c>
      <c r="H142" s="90"/>
      <c r="I142" s="90"/>
      <c r="J142" s="90"/>
    </row>
    <row r="143" spans="1:12" x14ac:dyDescent="0.3">
      <c r="A143" s="33" t="s">
        <v>7</v>
      </c>
      <c r="B143" s="33" t="s">
        <v>8</v>
      </c>
      <c r="C143" s="69">
        <f>C132+1</f>
        <v>7</v>
      </c>
      <c r="D143" s="34"/>
      <c r="E143" s="68" t="s">
        <v>204</v>
      </c>
      <c r="F143" s="36">
        <f t="shared" si="4"/>
        <v>26.061920161731329</v>
      </c>
      <c r="G143" s="37">
        <v>1582752405.9300001</v>
      </c>
      <c r="H143" s="90"/>
      <c r="I143" s="90"/>
      <c r="J143" s="90"/>
    </row>
    <row r="144" spans="1:12" x14ac:dyDescent="0.3">
      <c r="A144" s="22" t="s">
        <v>7</v>
      </c>
      <c r="B144" s="22" t="s">
        <v>8</v>
      </c>
      <c r="C144" s="70">
        <f>C143</f>
        <v>7</v>
      </c>
      <c r="D144" s="39" t="s">
        <v>190</v>
      </c>
      <c r="E144" s="40" t="s">
        <v>129</v>
      </c>
      <c r="F144" s="41">
        <f t="shared" si="4"/>
        <v>26.061920161731329</v>
      </c>
      <c r="G144" s="42">
        <v>1582752405.9300001</v>
      </c>
      <c r="H144" s="90"/>
      <c r="I144" s="90"/>
      <c r="J144" s="90"/>
      <c r="K144" s="3"/>
      <c r="L144" s="3"/>
    </row>
    <row r="145" spans="1:12" s="4" customFormat="1" ht="15.95" customHeight="1" x14ac:dyDescent="0.3">
      <c r="A145" s="43" t="s">
        <v>7</v>
      </c>
      <c r="B145" s="43" t="s">
        <v>8</v>
      </c>
      <c r="C145" s="71">
        <f>C144</f>
        <v>7</v>
      </c>
      <c r="D145" s="73" t="s">
        <v>130</v>
      </c>
      <c r="E145" s="74" t="s">
        <v>131</v>
      </c>
      <c r="F145" s="46">
        <f>+G145/$G$7*100</f>
        <v>5.4894595670935393</v>
      </c>
      <c r="G145" s="47">
        <v>333377405.93000001</v>
      </c>
      <c r="H145" s="90"/>
      <c r="I145" s="90"/>
      <c r="J145" s="104"/>
    </row>
    <row r="146" spans="1:12" s="4" customFormat="1" ht="15.95" customHeight="1" x14ac:dyDescent="0.3">
      <c r="A146" s="22" t="s">
        <v>7</v>
      </c>
      <c r="B146" s="22" t="s">
        <v>8</v>
      </c>
      <c r="C146" s="72">
        <f>C145</f>
        <v>7</v>
      </c>
      <c r="D146" s="18" t="s">
        <v>161</v>
      </c>
      <c r="E146" s="19" t="s">
        <v>162</v>
      </c>
      <c r="F146" s="55">
        <f>+G146/$G$6*100</f>
        <v>5.4894595670935393</v>
      </c>
      <c r="G146" s="56">
        <v>333377405.93000001</v>
      </c>
      <c r="H146" s="16"/>
      <c r="I146" s="16"/>
      <c r="J146" s="104"/>
    </row>
    <row r="147" spans="1:12" x14ac:dyDescent="0.3">
      <c r="A147" s="43" t="s">
        <v>7</v>
      </c>
      <c r="B147" s="43" t="s">
        <v>8</v>
      </c>
      <c r="C147" s="71">
        <f>C144</f>
        <v>7</v>
      </c>
      <c r="D147" s="44" t="s">
        <v>191</v>
      </c>
      <c r="E147" s="45" t="s">
        <v>192</v>
      </c>
      <c r="F147" s="46">
        <f>+G147/$G$7*100</f>
        <v>20.572460594637786</v>
      </c>
      <c r="G147" s="47">
        <v>1249375000</v>
      </c>
      <c r="H147" s="16"/>
      <c r="I147" s="90"/>
      <c r="J147" s="90"/>
      <c r="K147" s="3"/>
      <c r="L147" s="3"/>
    </row>
    <row r="148" spans="1:12" x14ac:dyDescent="0.3">
      <c r="A148" s="22" t="s">
        <v>7</v>
      </c>
      <c r="B148" s="22" t="s">
        <v>8</v>
      </c>
      <c r="C148" s="72">
        <f>C147</f>
        <v>7</v>
      </c>
      <c r="D148" s="18" t="s">
        <v>193</v>
      </c>
      <c r="E148" s="19" t="s">
        <v>194</v>
      </c>
      <c r="F148" s="55">
        <f>+G148/$G$7*100</f>
        <v>20.572460594637786</v>
      </c>
      <c r="G148" s="56">
        <v>1249375000</v>
      </c>
      <c r="H148" s="16"/>
      <c r="I148" s="90"/>
      <c r="J148" s="90"/>
      <c r="K148" s="3"/>
      <c r="L148" s="3"/>
    </row>
    <row r="149" spans="1:12" x14ac:dyDescent="0.3">
      <c r="A149" s="75" t="s">
        <v>7</v>
      </c>
      <c r="B149" s="75" t="s">
        <v>8</v>
      </c>
      <c r="C149" s="76">
        <f>C143+1</f>
        <v>8</v>
      </c>
      <c r="D149" s="77"/>
      <c r="E149" s="78" t="e">
        <f>#REF!</f>
        <v>#REF!</v>
      </c>
      <c r="F149" s="79">
        <f t="shared" ref="F149:F196" si="5">+G149/$G$6*100</f>
        <v>18.233381489886643</v>
      </c>
      <c r="G149" s="80">
        <v>1107321649.4513457</v>
      </c>
      <c r="H149" s="90"/>
      <c r="I149" s="90"/>
      <c r="J149" s="90"/>
      <c r="K149" s="3"/>
      <c r="L149" s="3"/>
    </row>
    <row r="150" spans="1:12" x14ac:dyDescent="0.3">
      <c r="A150" s="38" t="s">
        <v>7</v>
      </c>
      <c r="B150" s="38" t="s">
        <v>8</v>
      </c>
      <c r="C150" s="70">
        <f>C149</f>
        <v>8</v>
      </c>
      <c r="D150" s="39" t="s">
        <v>172</v>
      </c>
      <c r="E150" s="40" t="s">
        <v>47</v>
      </c>
      <c r="F150" s="41">
        <f t="shared" si="5"/>
        <v>2.0758562186402862</v>
      </c>
      <c r="G150" s="42">
        <v>126067703.53176469</v>
      </c>
      <c r="H150" s="16"/>
      <c r="I150" s="90"/>
      <c r="J150" s="16"/>
    </row>
    <row r="151" spans="1:12" x14ac:dyDescent="0.3">
      <c r="A151" s="22" t="s">
        <v>7</v>
      </c>
      <c r="B151" s="22" t="s">
        <v>8</v>
      </c>
      <c r="C151" s="71">
        <f>C150</f>
        <v>8</v>
      </c>
      <c r="D151" s="44" t="s">
        <v>179</v>
      </c>
      <c r="E151" s="45" t="s">
        <v>180</v>
      </c>
      <c r="F151" s="46">
        <f t="shared" si="5"/>
        <v>2.0758562186402862</v>
      </c>
      <c r="G151" s="47">
        <v>126067703.53176469</v>
      </c>
      <c r="H151" s="90"/>
      <c r="I151" s="16"/>
      <c r="J151" s="90"/>
      <c r="K151" s="3"/>
      <c r="L151" s="3"/>
    </row>
    <row r="152" spans="1:12" x14ac:dyDescent="0.3">
      <c r="A152" s="43" t="s">
        <v>7</v>
      </c>
      <c r="B152" s="43" t="s">
        <v>8</v>
      </c>
      <c r="C152" s="72">
        <f>C151</f>
        <v>8</v>
      </c>
      <c r="D152" s="18" t="s">
        <v>181</v>
      </c>
      <c r="E152" s="19" t="s">
        <v>182</v>
      </c>
      <c r="F152" s="55">
        <f t="shared" si="5"/>
        <v>2.0758562186402862</v>
      </c>
      <c r="G152" s="56">
        <v>126067703.53176469</v>
      </c>
      <c r="H152" s="16"/>
      <c r="I152" s="90"/>
      <c r="J152" s="90"/>
    </row>
    <row r="153" spans="1:12" x14ac:dyDescent="0.3">
      <c r="A153" s="38" t="s">
        <v>7</v>
      </c>
      <c r="B153" s="38" t="s">
        <v>8</v>
      </c>
      <c r="C153" s="70">
        <f>C149</f>
        <v>8</v>
      </c>
      <c r="D153" s="39">
        <v>2</v>
      </c>
      <c r="E153" s="40" t="s">
        <v>93</v>
      </c>
      <c r="F153" s="41">
        <f t="shared" si="5"/>
        <v>5.2929772482608008</v>
      </c>
      <c r="G153" s="42">
        <v>321444944.27999997</v>
      </c>
      <c r="H153" s="90"/>
      <c r="I153" s="105"/>
      <c r="J153" s="90"/>
    </row>
    <row r="154" spans="1:12" ht="15.95" customHeight="1" x14ac:dyDescent="0.3">
      <c r="A154" s="43" t="s">
        <v>7</v>
      </c>
      <c r="B154" s="43" t="s">
        <v>8</v>
      </c>
      <c r="C154" s="71">
        <f>C153</f>
        <v>8</v>
      </c>
      <c r="D154" s="44" t="s">
        <v>94</v>
      </c>
      <c r="E154" s="45" t="s">
        <v>95</v>
      </c>
      <c r="F154" s="46">
        <f t="shared" si="5"/>
        <v>1.8972609270769016</v>
      </c>
      <c r="G154" s="47">
        <v>115221529.28</v>
      </c>
      <c r="H154" s="90"/>
      <c r="I154" s="16"/>
      <c r="J154" s="90"/>
    </row>
    <row r="155" spans="1:12" ht="15.95" customHeight="1" x14ac:dyDescent="0.3">
      <c r="A155" s="22" t="s">
        <v>7</v>
      </c>
      <c r="B155" s="22" t="s">
        <v>8</v>
      </c>
      <c r="C155" s="72">
        <f>C154</f>
        <v>8</v>
      </c>
      <c r="D155" s="18" t="s">
        <v>96</v>
      </c>
      <c r="E155" s="19" t="s">
        <v>97</v>
      </c>
      <c r="F155" s="55">
        <f t="shared" si="5"/>
        <v>1.8972609270769016</v>
      </c>
      <c r="G155" s="56">
        <v>115221529.28</v>
      </c>
      <c r="H155" s="90"/>
      <c r="I155" s="16"/>
      <c r="J155" s="90"/>
    </row>
    <row r="156" spans="1:12" ht="25.5" x14ac:dyDescent="0.3">
      <c r="A156" s="43" t="s">
        <v>7</v>
      </c>
      <c r="B156" s="43" t="s">
        <v>8</v>
      </c>
      <c r="C156" s="71">
        <f>C153</f>
        <v>8</v>
      </c>
      <c r="D156" s="44" t="s">
        <v>102</v>
      </c>
      <c r="E156" s="45" t="s">
        <v>103</v>
      </c>
      <c r="F156" s="46">
        <f t="shared" si="5"/>
        <v>3.3957163211838997</v>
      </c>
      <c r="G156" s="47">
        <v>206223415</v>
      </c>
      <c r="H156" s="90"/>
      <c r="I156" s="90"/>
      <c r="J156" s="16"/>
    </row>
    <row r="157" spans="1:12" ht="26.35" customHeight="1" x14ac:dyDescent="0.3">
      <c r="A157" s="22" t="s">
        <v>7</v>
      </c>
      <c r="B157" s="22" t="s">
        <v>8</v>
      </c>
      <c r="C157" s="72">
        <f>C156</f>
        <v>8</v>
      </c>
      <c r="D157" s="18" t="s">
        <v>159</v>
      </c>
      <c r="E157" s="19" t="s">
        <v>145</v>
      </c>
      <c r="F157" s="55">
        <f t="shared" si="5"/>
        <v>3.3957163211838997</v>
      </c>
      <c r="G157" s="56">
        <v>206223415</v>
      </c>
      <c r="H157" s="90"/>
      <c r="I157" s="90"/>
      <c r="J157" s="90"/>
    </row>
    <row r="158" spans="1:12" ht="14.95" customHeight="1" x14ac:dyDescent="0.3">
      <c r="A158" s="38" t="s">
        <v>7</v>
      </c>
      <c r="B158" s="38" t="s">
        <v>8</v>
      </c>
      <c r="C158" s="81">
        <f>C157</f>
        <v>8</v>
      </c>
      <c r="D158" s="39" t="s">
        <v>190</v>
      </c>
      <c r="E158" s="40" t="s">
        <v>129</v>
      </c>
      <c r="F158" s="41">
        <f t="shared" si="5"/>
        <v>10.864548022985558</v>
      </c>
      <c r="G158" s="42">
        <v>659809001.63958108</v>
      </c>
      <c r="H158" s="16"/>
      <c r="I158" s="90"/>
      <c r="J158" s="90"/>
    </row>
    <row r="159" spans="1:12" ht="15.95" customHeight="1" x14ac:dyDescent="0.3">
      <c r="A159" s="43" t="s">
        <v>7</v>
      </c>
      <c r="B159" s="43" t="s">
        <v>8</v>
      </c>
      <c r="C159" s="82">
        <f>C158</f>
        <v>8</v>
      </c>
      <c r="D159" s="44" t="s">
        <v>191</v>
      </c>
      <c r="E159" s="45" t="s">
        <v>192</v>
      </c>
      <c r="F159" s="46">
        <f t="shared" si="5"/>
        <v>10.864548022985558</v>
      </c>
      <c r="G159" s="47">
        <v>659809001.63958108</v>
      </c>
      <c r="H159" s="16"/>
      <c r="I159" s="90"/>
      <c r="J159" s="90"/>
      <c r="K159" s="3"/>
      <c r="L159" s="3"/>
    </row>
    <row r="160" spans="1:12" ht="15.95" customHeight="1" x14ac:dyDescent="0.3">
      <c r="A160" s="22" t="s">
        <v>7</v>
      </c>
      <c r="B160" s="22" t="s">
        <v>8</v>
      </c>
      <c r="C160" s="72">
        <f>C159</f>
        <v>8</v>
      </c>
      <c r="D160" s="18" t="s">
        <v>193</v>
      </c>
      <c r="E160" s="19" t="s">
        <v>194</v>
      </c>
      <c r="F160" s="55">
        <f t="shared" si="5"/>
        <v>10.864548022985558</v>
      </c>
      <c r="G160" s="56">
        <v>659809001.63958108</v>
      </c>
      <c r="H160" s="90"/>
      <c r="I160" s="16"/>
      <c r="J160" s="90"/>
      <c r="K160" s="3"/>
      <c r="L160" s="3"/>
    </row>
    <row r="161" spans="1:12" ht="14.95" customHeight="1" x14ac:dyDescent="0.3">
      <c r="A161" s="75" t="s">
        <v>7</v>
      </c>
      <c r="B161" s="75" t="s">
        <v>8</v>
      </c>
      <c r="C161" s="76">
        <f>C149+1</f>
        <v>9</v>
      </c>
      <c r="D161" s="77"/>
      <c r="E161" s="78" t="e">
        <f>#REF!</f>
        <v>#REF!</v>
      </c>
      <c r="F161" s="79">
        <f t="shared" si="5"/>
        <v>7.9991305593731052</v>
      </c>
      <c r="G161" s="80">
        <v>485790880.31995976</v>
      </c>
      <c r="H161" s="90"/>
      <c r="I161" s="90"/>
      <c r="J161" s="90"/>
      <c r="K161" s="3"/>
      <c r="L161" s="3"/>
    </row>
    <row r="162" spans="1:12" x14ac:dyDescent="0.3">
      <c r="A162" s="38" t="s">
        <v>7</v>
      </c>
      <c r="B162" s="38" t="s">
        <v>8</v>
      </c>
      <c r="C162" s="70">
        <f>C161</f>
        <v>9</v>
      </c>
      <c r="D162" s="39">
        <v>2</v>
      </c>
      <c r="E162" s="40" t="s">
        <v>93</v>
      </c>
      <c r="F162" s="41">
        <f t="shared" si="5"/>
        <v>0.26345922522397569</v>
      </c>
      <c r="G162" s="42">
        <v>16000000</v>
      </c>
      <c r="H162" s="90"/>
      <c r="I162" s="16"/>
      <c r="J162" s="16"/>
    </row>
    <row r="163" spans="1:12" ht="25.5" x14ac:dyDescent="0.3">
      <c r="A163" s="43" t="s">
        <v>7</v>
      </c>
      <c r="B163" s="43" t="s">
        <v>8</v>
      </c>
      <c r="C163" s="71">
        <f>C160</f>
        <v>8</v>
      </c>
      <c r="D163" s="44" t="s">
        <v>102</v>
      </c>
      <c r="E163" s="45" t="s">
        <v>103</v>
      </c>
      <c r="F163" s="46">
        <f t="shared" si="5"/>
        <v>0.26345922522397569</v>
      </c>
      <c r="G163" s="47">
        <v>16000000</v>
      </c>
      <c r="H163" s="90"/>
      <c r="I163" s="16"/>
      <c r="J163" s="16"/>
    </row>
    <row r="164" spans="1:12" x14ac:dyDescent="0.3">
      <c r="A164" s="22" t="s">
        <v>7</v>
      </c>
      <c r="B164" s="22" t="s">
        <v>8</v>
      </c>
      <c r="C164" s="72">
        <f>C162</f>
        <v>9</v>
      </c>
      <c r="D164" s="18" t="s">
        <v>159</v>
      </c>
      <c r="E164" s="19" t="s">
        <v>145</v>
      </c>
      <c r="F164" s="55">
        <f t="shared" si="5"/>
        <v>0.26345922522397569</v>
      </c>
      <c r="G164" s="56">
        <v>16000000</v>
      </c>
      <c r="H164" s="90"/>
      <c r="I164" s="16"/>
      <c r="J164" s="16"/>
    </row>
    <row r="165" spans="1:12" x14ac:dyDescent="0.3">
      <c r="A165" s="38" t="s">
        <v>7</v>
      </c>
      <c r="B165" s="38" t="s">
        <v>8</v>
      </c>
      <c r="C165" s="81">
        <f>C161</f>
        <v>9</v>
      </c>
      <c r="D165" s="39" t="s">
        <v>190</v>
      </c>
      <c r="E165" s="40" t="s">
        <v>129</v>
      </c>
      <c r="F165" s="41">
        <f t="shared" si="5"/>
        <v>7.7356713341491288</v>
      </c>
      <c r="G165" s="42">
        <v>469790880.31995976</v>
      </c>
      <c r="H165" s="16"/>
      <c r="I165" s="90"/>
      <c r="J165" s="90"/>
      <c r="K165" s="3"/>
      <c r="L165" s="3"/>
    </row>
    <row r="166" spans="1:12" ht="15.95" customHeight="1" x14ac:dyDescent="0.3">
      <c r="A166" s="43" t="s">
        <v>7</v>
      </c>
      <c r="B166" s="43" t="s">
        <v>8</v>
      </c>
      <c r="C166" s="82">
        <f>C165</f>
        <v>9</v>
      </c>
      <c r="D166" s="44" t="s">
        <v>191</v>
      </c>
      <c r="E166" s="45" t="s">
        <v>192</v>
      </c>
      <c r="F166" s="46">
        <f t="shared" si="5"/>
        <v>7.7356713341491288</v>
      </c>
      <c r="G166" s="47">
        <v>469790880.31995976</v>
      </c>
      <c r="H166" s="16"/>
      <c r="I166" s="90"/>
      <c r="J166" s="90"/>
      <c r="K166" s="3"/>
      <c r="L166" s="3"/>
    </row>
    <row r="167" spans="1:12" ht="15.95" customHeight="1" x14ac:dyDescent="0.3">
      <c r="A167" s="22" t="s">
        <v>7</v>
      </c>
      <c r="B167" s="22" t="s">
        <v>8</v>
      </c>
      <c r="C167" s="72">
        <f>C166</f>
        <v>9</v>
      </c>
      <c r="D167" s="18" t="s">
        <v>193</v>
      </c>
      <c r="E167" s="19" t="s">
        <v>194</v>
      </c>
      <c r="F167" s="55">
        <f t="shared" si="5"/>
        <v>7.7356713341491288</v>
      </c>
      <c r="G167" s="56">
        <v>469790880.31995976</v>
      </c>
      <c r="H167" s="90"/>
      <c r="I167" s="16"/>
      <c r="J167" s="98"/>
      <c r="K167" s="3"/>
      <c r="L167" s="3"/>
    </row>
    <row r="168" spans="1:12" ht="14.95" customHeight="1" x14ac:dyDescent="0.3">
      <c r="A168" s="75" t="s">
        <v>7</v>
      </c>
      <c r="B168" s="75" t="s">
        <v>8</v>
      </c>
      <c r="C168" s="76">
        <f>C161+1</f>
        <v>10</v>
      </c>
      <c r="D168" s="77"/>
      <c r="E168" s="78" t="e">
        <f>#REF!</f>
        <v>#REF!</v>
      </c>
      <c r="F168" s="79">
        <f t="shared" si="5"/>
        <v>12.565587727547738</v>
      </c>
      <c r="G168" s="80">
        <v>763113925.76913905</v>
      </c>
      <c r="H168" s="90"/>
      <c r="I168" s="16"/>
      <c r="J168" s="16"/>
      <c r="K168" s="3"/>
      <c r="L168" s="3"/>
    </row>
    <row r="169" spans="1:12" x14ac:dyDescent="0.3">
      <c r="A169" s="38" t="s">
        <v>7</v>
      </c>
      <c r="B169" s="38" t="s">
        <v>8</v>
      </c>
      <c r="C169" s="70">
        <f>C168</f>
        <v>10</v>
      </c>
      <c r="D169" s="39">
        <v>2</v>
      </c>
      <c r="E169" s="40" t="s">
        <v>93</v>
      </c>
      <c r="F169" s="41">
        <f t="shared" si="5"/>
        <v>0.6038164845188827</v>
      </c>
      <c r="G169" s="42">
        <v>36670053</v>
      </c>
      <c r="H169" s="90"/>
      <c r="I169" s="16"/>
      <c r="J169" s="16"/>
    </row>
    <row r="170" spans="1:12" ht="15.95" customHeight="1" x14ac:dyDescent="0.3">
      <c r="A170" s="43" t="s">
        <v>7</v>
      </c>
      <c r="B170" s="43" t="s">
        <v>8</v>
      </c>
      <c r="C170" s="71">
        <f>C169</f>
        <v>10</v>
      </c>
      <c r="D170" s="44" t="s">
        <v>94</v>
      </c>
      <c r="E170" s="45" t="s">
        <v>95</v>
      </c>
      <c r="F170" s="46">
        <f t="shared" si="5"/>
        <v>9.5503969143691178E-2</v>
      </c>
      <c r="G170" s="47">
        <v>5800000</v>
      </c>
      <c r="H170" s="90"/>
      <c r="I170" s="16"/>
      <c r="J170" s="16"/>
    </row>
    <row r="171" spans="1:12" x14ac:dyDescent="0.3">
      <c r="A171" s="22" t="s">
        <v>7</v>
      </c>
      <c r="B171" s="22" t="s">
        <v>8</v>
      </c>
      <c r="C171" s="72">
        <f>C170</f>
        <v>10</v>
      </c>
      <c r="D171" s="18" t="s">
        <v>96</v>
      </c>
      <c r="E171" s="19" t="s">
        <v>97</v>
      </c>
      <c r="F171" s="55">
        <f t="shared" si="5"/>
        <v>9.5503969143691178E-2</v>
      </c>
      <c r="G171" s="56">
        <v>5800000</v>
      </c>
      <c r="H171" s="90"/>
      <c r="I171" s="16"/>
      <c r="J171" s="16"/>
    </row>
    <row r="172" spans="1:12" ht="25.5" x14ac:dyDescent="0.3">
      <c r="A172" s="43" t="s">
        <v>7</v>
      </c>
      <c r="B172" s="43" t="s">
        <v>8</v>
      </c>
      <c r="C172" s="71">
        <f>C169</f>
        <v>10</v>
      </c>
      <c r="D172" s="44" t="s">
        <v>102</v>
      </c>
      <c r="E172" s="45" t="s">
        <v>103</v>
      </c>
      <c r="F172" s="46">
        <f t="shared" si="5"/>
        <v>0.50831251537519162</v>
      </c>
      <c r="G172" s="47">
        <v>30870053</v>
      </c>
      <c r="H172" s="90"/>
      <c r="I172" s="16"/>
      <c r="J172" s="16"/>
    </row>
    <row r="173" spans="1:12" ht="26.35" customHeight="1" x14ac:dyDescent="0.3">
      <c r="A173" s="22" t="s">
        <v>7</v>
      </c>
      <c r="B173" s="22" t="s">
        <v>8</v>
      </c>
      <c r="C173" s="72">
        <f>C172</f>
        <v>10</v>
      </c>
      <c r="D173" s="18" t="s">
        <v>104</v>
      </c>
      <c r="E173" s="19" t="s">
        <v>143</v>
      </c>
      <c r="F173" s="55">
        <f t="shared" si="5"/>
        <v>2.1952262421942054E-2</v>
      </c>
      <c r="G173" s="56">
        <v>1333171</v>
      </c>
      <c r="H173" s="90"/>
      <c r="I173" s="16"/>
      <c r="J173" s="16"/>
    </row>
    <row r="174" spans="1:12" x14ac:dyDescent="0.3">
      <c r="A174" s="22" t="s">
        <v>7</v>
      </c>
      <c r="B174" s="22" t="s">
        <v>8</v>
      </c>
      <c r="C174" s="72">
        <f>C172</f>
        <v>10</v>
      </c>
      <c r="D174" s="18" t="s">
        <v>159</v>
      </c>
      <c r="E174" s="19" t="s">
        <v>145</v>
      </c>
      <c r="F174" s="55">
        <f t="shared" si="5"/>
        <v>0.44907102459272369</v>
      </c>
      <c r="G174" s="56">
        <v>27272290</v>
      </c>
      <c r="H174" s="90"/>
      <c r="I174" s="16"/>
      <c r="J174" s="16"/>
    </row>
    <row r="175" spans="1:12" ht="14.95" customHeight="1" x14ac:dyDescent="0.3">
      <c r="A175" s="22" t="s">
        <v>7</v>
      </c>
      <c r="B175" s="22" t="s">
        <v>8</v>
      </c>
      <c r="C175" s="72">
        <f>C174</f>
        <v>10</v>
      </c>
      <c r="D175" s="18" t="s">
        <v>160</v>
      </c>
      <c r="E175" s="19" t="s">
        <v>156</v>
      </c>
      <c r="F175" s="55">
        <f t="shared" si="5"/>
        <v>3.7289228360525839E-2</v>
      </c>
      <c r="G175" s="56">
        <v>2264592</v>
      </c>
      <c r="H175" s="90"/>
      <c r="I175" s="90"/>
      <c r="J175" s="90"/>
    </row>
    <row r="176" spans="1:12" ht="14.95" customHeight="1" x14ac:dyDescent="0.3">
      <c r="A176" s="38" t="s">
        <v>7</v>
      </c>
      <c r="B176" s="38" t="s">
        <v>8</v>
      </c>
      <c r="C176" s="81">
        <f>C168</f>
        <v>10</v>
      </c>
      <c r="D176" s="39" t="s">
        <v>190</v>
      </c>
      <c r="E176" s="40" t="s">
        <v>129</v>
      </c>
      <c r="F176" s="41">
        <f t="shared" si="5"/>
        <v>11.961771243028856</v>
      </c>
      <c r="G176" s="42">
        <v>726443872.76913905</v>
      </c>
      <c r="H176" s="16"/>
      <c r="I176" s="90"/>
      <c r="J176" s="90"/>
    </row>
    <row r="177" spans="1:12" ht="15.95" customHeight="1" x14ac:dyDescent="0.3">
      <c r="A177" s="43" t="s">
        <v>7</v>
      </c>
      <c r="B177" s="43" t="s">
        <v>8</v>
      </c>
      <c r="C177" s="82">
        <f>C176</f>
        <v>10</v>
      </c>
      <c r="D177" s="44" t="s">
        <v>191</v>
      </c>
      <c r="E177" s="45" t="s">
        <v>192</v>
      </c>
      <c r="F177" s="46">
        <f t="shared" si="5"/>
        <v>11.961771243028856</v>
      </c>
      <c r="G177" s="47">
        <v>726443872.76913905</v>
      </c>
      <c r="H177" s="16"/>
      <c r="I177" s="90"/>
      <c r="J177" s="90"/>
    </row>
    <row r="178" spans="1:12" x14ac:dyDescent="0.3">
      <c r="A178" s="22" t="s">
        <v>7</v>
      </c>
      <c r="B178" s="22" t="s">
        <v>8</v>
      </c>
      <c r="C178" s="72">
        <f>C177</f>
        <v>10</v>
      </c>
      <c r="D178" s="18" t="s">
        <v>193</v>
      </c>
      <c r="E178" s="19" t="s">
        <v>194</v>
      </c>
      <c r="F178" s="55">
        <f t="shared" si="5"/>
        <v>11.961771243028856</v>
      </c>
      <c r="G178" s="56">
        <v>726443872.76913905</v>
      </c>
      <c r="H178" s="16"/>
      <c r="I178" s="90"/>
      <c r="J178" s="90"/>
    </row>
    <row r="179" spans="1:12" x14ac:dyDescent="0.3">
      <c r="A179" s="75" t="s">
        <v>7</v>
      </c>
      <c r="B179" s="75" t="s">
        <v>8</v>
      </c>
      <c r="C179" s="76">
        <f>C168+1</f>
        <v>11</v>
      </c>
      <c r="D179" s="77"/>
      <c r="E179" s="78" t="s">
        <v>220</v>
      </c>
      <c r="F179" s="79">
        <f t="shared" si="5"/>
        <v>3.6637298507709115</v>
      </c>
      <c r="G179" s="80">
        <v>222500000</v>
      </c>
      <c r="H179" s="90"/>
      <c r="I179" s="90"/>
      <c r="J179" s="90"/>
    </row>
    <row r="180" spans="1:12" x14ac:dyDescent="0.3">
      <c r="A180" s="38" t="s">
        <v>7</v>
      </c>
      <c r="B180" s="38" t="s">
        <v>8</v>
      </c>
      <c r="C180" s="70">
        <f t="shared" ref="C180:C189" si="6">C179</f>
        <v>11</v>
      </c>
      <c r="D180" s="39">
        <v>2</v>
      </c>
      <c r="E180" s="40" t="s">
        <v>93</v>
      </c>
      <c r="F180" s="41">
        <f t="shared" si="5"/>
        <v>0.37048953547121577</v>
      </c>
      <c r="G180" s="42">
        <v>22500000</v>
      </c>
      <c r="H180" s="90"/>
      <c r="I180" s="90"/>
      <c r="J180" s="90"/>
      <c r="K180" s="3"/>
      <c r="L180" s="3"/>
    </row>
    <row r="181" spans="1:12" x14ac:dyDescent="0.3">
      <c r="A181" s="43" t="s">
        <v>7</v>
      </c>
      <c r="B181" s="43" t="s">
        <v>8</v>
      </c>
      <c r="C181" s="71">
        <f t="shared" si="6"/>
        <v>11</v>
      </c>
      <c r="D181" s="44" t="s">
        <v>94</v>
      </c>
      <c r="E181" s="45" t="s">
        <v>95</v>
      </c>
      <c r="F181" s="46">
        <f t="shared" si="5"/>
        <v>0.13172961261198785</v>
      </c>
      <c r="G181" s="47">
        <v>8000000</v>
      </c>
      <c r="H181" s="90"/>
      <c r="I181" s="90"/>
      <c r="J181" s="90"/>
    </row>
    <row r="182" spans="1:12" x14ac:dyDescent="0.3">
      <c r="A182" s="22" t="s">
        <v>7</v>
      </c>
      <c r="B182" s="22" t="s">
        <v>8</v>
      </c>
      <c r="C182" s="72">
        <f t="shared" si="6"/>
        <v>11</v>
      </c>
      <c r="D182" s="18" t="s">
        <v>96</v>
      </c>
      <c r="E182" s="19" t="s">
        <v>97</v>
      </c>
      <c r="F182" s="55">
        <f t="shared" si="5"/>
        <v>0.13172961261198785</v>
      </c>
      <c r="G182" s="56">
        <v>8000000</v>
      </c>
      <c r="H182" s="90"/>
      <c r="I182" s="16"/>
      <c r="J182" s="16"/>
    </row>
    <row r="183" spans="1:12" ht="25.5" x14ac:dyDescent="0.3">
      <c r="A183" s="43" t="s">
        <v>7</v>
      </c>
      <c r="B183" s="43" t="s">
        <v>8</v>
      </c>
      <c r="C183" s="71">
        <f t="shared" si="6"/>
        <v>11</v>
      </c>
      <c r="D183" s="44" t="s">
        <v>102</v>
      </c>
      <c r="E183" s="45" t="s">
        <v>103</v>
      </c>
      <c r="F183" s="46">
        <f t="shared" si="5"/>
        <v>0.23875992285922795</v>
      </c>
      <c r="G183" s="47">
        <v>14500000</v>
      </c>
      <c r="H183" s="90"/>
      <c r="I183" s="99"/>
      <c r="J183" s="99"/>
    </row>
    <row r="184" spans="1:12" x14ac:dyDescent="0.3">
      <c r="A184" s="22" t="s">
        <v>7</v>
      </c>
      <c r="B184" s="22" t="s">
        <v>8</v>
      </c>
      <c r="C184" s="72">
        <f t="shared" si="6"/>
        <v>11</v>
      </c>
      <c r="D184" s="18" t="s">
        <v>104</v>
      </c>
      <c r="E184" s="19" t="s">
        <v>143</v>
      </c>
      <c r="F184" s="55">
        <f t="shared" si="5"/>
        <v>4.9398604729495435E-2</v>
      </c>
      <c r="G184" s="56">
        <v>3000000</v>
      </c>
      <c r="H184" s="90"/>
      <c r="I184" s="16"/>
      <c r="J184" s="16"/>
    </row>
    <row r="185" spans="1:12" x14ac:dyDescent="0.3">
      <c r="A185" s="22" t="s">
        <v>7</v>
      </c>
      <c r="B185" s="22" t="s">
        <v>8</v>
      </c>
      <c r="C185" s="72">
        <f t="shared" si="6"/>
        <v>11</v>
      </c>
      <c r="D185" s="18" t="s">
        <v>159</v>
      </c>
      <c r="E185" s="19" t="s">
        <v>145</v>
      </c>
      <c r="F185" s="55">
        <f t="shared" si="5"/>
        <v>0.17289511655323403</v>
      </c>
      <c r="G185" s="56">
        <v>10500000</v>
      </c>
      <c r="H185" s="90"/>
      <c r="I185" s="90"/>
      <c r="J185" s="98"/>
    </row>
    <row r="186" spans="1:12" x14ac:dyDescent="0.3">
      <c r="A186" s="22" t="s">
        <v>7</v>
      </c>
      <c r="B186" s="22" t="s">
        <v>8</v>
      </c>
      <c r="C186" s="72">
        <f t="shared" si="6"/>
        <v>11</v>
      </c>
      <c r="D186" s="18" t="s">
        <v>160</v>
      </c>
      <c r="E186" s="19" t="s">
        <v>156</v>
      </c>
      <c r="F186" s="55">
        <f t="shared" si="5"/>
        <v>1.6466201576498481E-2</v>
      </c>
      <c r="G186" s="56">
        <v>1000000</v>
      </c>
      <c r="H186" s="90"/>
      <c r="I186" s="90"/>
      <c r="J186" s="90"/>
    </row>
    <row r="187" spans="1:12" x14ac:dyDescent="0.3">
      <c r="A187" s="38" t="s">
        <v>7</v>
      </c>
      <c r="B187" s="38" t="s">
        <v>8</v>
      </c>
      <c r="C187" s="70">
        <f t="shared" si="6"/>
        <v>11</v>
      </c>
      <c r="D187" s="39" t="s">
        <v>190</v>
      </c>
      <c r="E187" s="40" t="s">
        <v>129</v>
      </c>
      <c r="F187" s="41">
        <f t="shared" si="5"/>
        <v>3.2932403152996956</v>
      </c>
      <c r="G187" s="42">
        <v>200000000</v>
      </c>
      <c r="H187" s="16"/>
      <c r="I187" s="90"/>
      <c r="J187" s="90"/>
    </row>
    <row r="188" spans="1:12" ht="15.95" customHeight="1" x14ac:dyDescent="0.3">
      <c r="A188" s="43" t="s">
        <v>7</v>
      </c>
      <c r="B188" s="43" t="s">
        <v>8</v>
      </c>
      <c r="C188" s="82">
        <f t="shared" si="6"/>
        <v>11</v>
      </c>
      <c r="D188" s="44" t="s">
        <v>191</v>
      </c>
      <c r="E188" s="45" t="s">
        <v>192</v>
      </c>
      <c r="F188" s="46">
        <f t="shared" si="5"/>
        <v>3.2932403152996956</v>
      </c>
      <c r="G188" s="47">
        <v>200000000</v>
      </c>
      <c r="H188" s="90"/>
      <c r="I188" s="90"/>
      <c r="J188" s="90"/>
      <c r="K188" s="3"/>
      <c r="L188" s="3"/>
    </row>
    <row r="189" spans="1:12" ht="15.95" customHeight="1" x14ac:dyDescent="0.3">
      <c r="A189" s="22" t="s">
        <v>7</v>
      </c>
      <c r="B189" s="22" t="s">
        <v>8</v>
      </c>
      <c r="C189" s="83">
        <f t="shared" si="6"/>
        <v>11</v>
      </c>
      <c r="D189" s="18" t="s">
        <v>193</v>
      </c>
      <c r="E189" s="19" t="s">
        <v>194</v>
      </c>
      <c r="F189" s="55">
        <f t="shared" si="5"/>
        <v>3.2932403152996956</v>
      </c>
      <c r="G189" s="56">
        <v>200000000</v>
      </c>
      <c r="H189" s="90"/>
      <c r="I189" s="90"/>
      <c r="J189" s="90"/>
      <c r="K189" s="3"/>
      <c r="L189" s="3"/>
    </row>
    <row r="190" spans="1:12" ht="14.95" customHeight="1" x14ac:dyDescent="0.3">
      <c r="A190" s="75" t="s">
        <v>7</v>
      </c>
      <c r="B190" s="75" t="s">
        <v>8</v>
      </c>
      <c r="C190" s="76">
        <f>C179+1</f>
        <v>12</v>
      </c>
      <c r="D190" s="77"/>
      <c r="E190" s="78" t="e">
        <f>#REF!</f>
        <v>#REF!</v>
      </c>
      <c r="F190" s="79">
        <f t="shared" si="5"/>
        <v>0.64153432810644484</v>
      </c>
      <c r="G190" s="80">
        <v>38960675</v>
      </c>
      <c r="H190" s="90"/>
      <c r="I190" s="90"/>
      <c r="J190" s="90"/>
      <c r="K190" s="3"/>
      <c r="L190" s="3"/>
    </row>
    <row r="191" spans="1:12" x14ac:dyDescent="0.3">
      <c r="A191" s="38" t="s">
        <v>7</v>
      </c>
      <c r="B191" s="38" t="s">
        <v>8</v>
      </c>
      <c r="C191" s="81">
        <f>C190</f>
        <v>12</v>
      </c>
      <c r="D191" s="39" t="s">
        <v>190</v>
      </c>
      <c r="E191" s="40" t="s">
        <v>129</v>
      </c>
      <c r="F191" s="41">
        <f t="shared" si="5"/>
        <v>0.64153432810644484</v>
      </c>
      <c r="G191" s="42">
        <v>38960675</v>
      </c>
      <c r="H191" s="16"/>
      <c r="I191" s="90"/>
      <c r="J191" s="90"/>
      <c r="K191" s="3"/>
      <c r="L191" s="3"/>
    </row>
    <row r="192" spans="1:12" ht="15.95" customHeight="1" x14ac:dyDescent="0.3">
      <c r="A192" s="43" t="s">
        <v>7</v>
      </c>
      <c r="B192" s="43" t="s">
        <v>8</v>
      </c>
      <c r="C192" s="82">
        <f>C191</f>
        <v>12</v>
      </c>
      <c r="D192" s="44" t="s">
        <v>191</v>
      </c>
      <c r="E192" s="45" t="s">
        <v>192</v>
      </c>
      <c r="F192" s="46">
        <f t="shared" si="5"/>
        <v>0.64153432810644484</v>
      </c>
      <c r="G192" s="47">
        <v>38960675</v>
      </c>
      <c r="H192" s="90"/>
      <c r="I192" s="90"/>
      <c r="J192" s="90"/>
      <c r="K192" s="3"/>
      <c r="L192" s="3"/>
    </row>
    <row r="193" spans="1:12" ht="15.95" customHeight="1" x14ac:dyDescent="0.3">
      <c r="A193" s="22" t="s">
        <v>7</v>
      </c>
      <c r="B193" s="22" t="s">
        <v>8</v>
      </c>
      <c r="C193" s="83">
        <f>C192</f>
        <v>12</v>
      </c>
      <c r="D193" s="18" t="s">
        <v>193</v>
      </c>
      <c r="E193" s="19" t="s">
        <v>194</v>
      </c>
      <c r="F193" s="55">
        <f t="shared" si="5"/>
        <v>0.64153432810644484</v>
      </c>
      <c r="G193" s="56">
        <v>38960675</v>
      </c>
      <c r="H193" s="90"/>
      <c r="I193" s="90"/>
      <c r="J193" s="90"/>
      <c r="K193" s="3"/>
      <c r="L193" s="3"/>
    </row>
    <row r="194" spans="1:12" ht="14.95" customHeight="1" x14ac:dyDescent="0.3">
      <c r="A194" s="75" t="s">
        <v>7</v>
      </c>
      <c r="B194" s="75" t="s">
        <v>8</v>
      </c>
      <c r="C194" s="76">
        <f>C190+1</f>
        <v>13</v>
      </c>
      <c r="D194" s="77"/>
      <c r="E194" s="78" t="s">
        <v>212</v>
      </c>
      <c r="F194" s="79">
        <f t="shared" si="5"/>
        <v>3.1962893816563858</v>
      </c>
      <c r="G194" s="80">
        <v>194112125.17999998</v>
      </c>
      <c r="H194" s="90"/>
      <c r="I194" s="90"/>
      <c r="J194" s="90"/>
      <c r="K194" s="3"/>
      <c r="L194" s="3"/>
    </row>
    <row r="195" spans="1:12" x14ac:dyDescent="0.3">
      <c r="A195" s="38" t="s">
        <v>7</v>
      </c>
      <c r="B195" s="38" t="s">
        <v>8</v>
      </c>
      <c r="C195" s="38" t="s">
        <v>207</v>
      </c>
      <c r="D195" s="39">
        <v>1</v>
      </c>
      <c r="E195" s="40" t="s">
        <v>47</v>
      </c>
      <c r="F195" s="41">
        <f t="shared" si="5"/>
        <v>0.24784738750051721</v>
      </c>
      <c r="G195" s="42">
        <v>15051885.91</v>
      </c>
      <c r="H195" s="90"/>
      <c r="I195" s="90"/>
      <c r="J195" s="90"/>
      <c r="K195" s="3"/>
      <c r="L195" s="3"/>
    </row>
    <row r="196" spans="1:12" x14ac:dyDescent="0.3">
      <c r="A196" s="43" t="s">
        <v>7</v>
      </c>
      <c r="B196" s="43" t="s">
        <v>8</v>
      </c>
      <c r="C196" s="43" t="s">
        <v>207</v>
      </c>
      <c r="D196" s="44" t="s">
        <v>179</v>
      </c>
      <c r="E196" s="45" t="s">
        <v>180</v>
      </c>
      <c r="F196" s="46">
        <f t="shared" si="5"/>
        <v>0.24784738750051721</v>
      </c>
      <c r="G196" s="47">
        <v>15051885.91</v>
      </c>
      <c r="H196" s="90"/>
      <c r="I196" s="16"/>
      <c r="J196" s="16"/>
      <c r="K196" s="3"/>
      <c r="L196" s="3"/>
    </row>
    <row r="197" spans="1:12" x14ac:dyDescent="0.3">
      <c r="A197" s="22" t="s">
        <v>7</v>
      </c>
      <c r="B197" s="22" t="s">
        <v>8</v>
      </c>
      <c r="C197" s="22" t="s">
        <v>207</v>
      </c>
      <c r="D197" s="18" t="s">
        <v>181</v>
      </c>
      <c r="E197" s="19" t="s">
        <v>182</v>
      </c>
      <c r="F197" s="55"/>
      <c r="G197" s="56">
        <v>15051885.91</v>
      </c>
      <c r="H197" s="90"/>
      <c r="I197" s="16"/>
      <c r="J197" s="16"/>
      <c r="K197" s="3"/>
      <c r="L197" s="3"/>
    </row>
    <row r="198" spans="1:12" x14ac:dyDescent="0.3">
      <c r="A198" s="38" t="s">
        <v>7</v>
      </c>
      <c r="B198" s="38" t="s">
        <v>8</v>
      </c>
      <c r="C198" s="81">
        <f>C194</f>
        <v>13</v>
      </c>
      <c r="D198" s="39" t="s">
        <v>190</v>
      </c>
      <c r="E198" s="40" t="s">
        <v>129</v>
      </c>
      <c r="F198" s="41">
        <f>+G198/$G$6*100</f>
        <v>2.9484419941558682</v>
      </c>
      <c r="G198" s="42">
        <v>179060239.26999998</v>
      </c>
      <c r="H198" s="90"/>
      <c r="I198" s="90"/>
      <c r="J198" s="16"/>
      <c r="K198" s="3"/>
      <c r="L198" s="3"/>
    </row>
    <row r="199" spans="1:12" ht="15.95" customHeight="1" x14ac:dyDescent="0.3">
      <c r="A199" s="43" t="s">
        <v>7</v>
      </c>
      <c r="B199" s="43" t="s">
        <v>8</v>
      </c>
      <c r="C199" s="82">
        <f>C198</f>
        <v>13</v>
      </c>
      <c r="D199" s="44" t="s">
        <v>191</v>
      </c>
      <c r="E199" s="45" t="s">
        <v>192</v>
      </c>
      <c r="F199" s="46">
        <f>+G199/$G$6*100</f>
        <v>2.9484419941558682</v>
      </c>
      <c r="G199" s="47">
        <v>179060239.26999998</v>
      </c>
      <c r="H199" s="90"/>
      <c r="I199" s="90"/>
      <c r="J199" s="16"/>
      <c r="K199" s="3"/>
      <c r="L199" s="3"/>
    </row>
    <row r="200" spans="1:12" ht="15.95" customHeight="1" x14ac:dyDescent="0.3">
      <c r="A200" s="22" t="s">
        <v>7</v>
      </c>
      <c r="B200" s="22" t="s">
        <v>8</v>
      </c>
      <c r="C200" s="83">
        <f>C199</f>
        <v>13</v>
      </c>
      <c r="D200" s="18" t="s">
        <v>193</v>
      </c>
      <c r="E200" s="19" t="s">
        <v>194</v>
      </c>
      <c r="F200" s="55">
        <f>+G200/$G$6*100</f>
        <v>2.9484419941558682</v>
      </c>
      <c r="G200" s="56">
        <v>179060239.26999998</v>
      </c>
      <c r="H200" s="90"/>
      <c r="I200" s="90"/>
      <c r="J200" s="16"/>
      <c r="K200" s="3"/>
      <c r="L200" s="3"/>
    </row>
    <row r="201" spans="1:12" ht="14.95" customHeight="1" x14ac:dyDescent="0.3">
      <c r="A201" s="84"/>
      <c r="B201" s="84"/>
      <c r="C201" s="84"/>
      <c r="D201" s="85"/>
      <c r="E201" s="86"/>
      <c r="F201" s="87"/>
      <c r="G201" s="88"/>
      <c r="H201" s="90"/>
      <c r="I201" s="90"/>
      <c r="J201" s="90"/>
      <c r="K201" s="3"/>
      <c r="L201" s="3"/>
    </row>
    <row r="202" spans="1:12" x14ac:dyDescent="0.3">
      <c r="H202" s="90"/>
      <c r="I202" s="90"/>
      <c r="J202" s="90"/>
    </row>
    <row r="203" spans="1:12" x14ac:dyDescent="0.3">
      <c r="H203" s="90"/>
      <c r="I203" s="90"/>
      <c r="J203" s="90"/>
    </row>
    <row r="204" spans="1:12" x14ac:dyDescent="0.3">
      <c r="H204" s="90"/>
      <c r="I204" s="90"/>
      <c r="J204" s="90"/>
    </row>
    <row r="205" spans="1:12" x14ac:dyDescent="0.3">
      <c r="H205" s="90"/>
      <c r="I205" s="90"/>
      <c r="J205" s="90"/>
    </row>
    <row r="206" spans="1:12" x14ac:dyDescent="0.3">
      <c r="H206" s="90"/>
      <c r="I206" s="90"/>
      <c r="J206" s="90"/>
    </row>
    <row r="207" spans="1:12" x14ac:dyDescent="0.3">
      <c r="H207" s="90"/>
      <c r="I207" s="90"/>
      <c r="J207" s="90"/>
    </row>
    <row r="208" spans="1:12" x14ac:dyDescent="0.3">
      <c r="H208" s="90"/>
      <c r="I208" s="90"/>
      <c r="J208" s="90"/>
    </row>
    <row r="209" spans="8:10" x14ac:dyDescent="0.3">
      <c r="H209" s="90"/>
      <c r="I209" s="90"/>
      <c r="J209" s="90"/>
    </row>
    <row r="210" spans="8:10" x14ac:dyDescent="0.3">
      <c r="H210" s="90"/>
      <c r="I210" s="90"/>
      <c r="J210" s="90"/>
    </row>
    <row r="211" spans="8:10" x14ac:dyDescent="0.3">
      <c r="H211" s="90"/>
      <c r="I211" s="90"/>
      <c r="J211" s="90"/>
    </row>
    <row r="212" spans="8:10" x14ac:dyDescent="0.3">
      <c r="H212" s="90"/>
      <c r="I212" s="90"/>
      <c r="J212" s="90"/>
    </row>
    <row r="213" spans="8:10" x14ac:dyDescent="0.3">
      <c r="H213" s="90"/>
      <c r="I213" s="90"/>
      <c r="J213" s="90"/>
    </row>
    <row r="214" spans="8:10" x14ac:dyDescent="0.3">
      <c r="H214" s="90"/>
      <c r="I214" s="90"/>
      <c r="J214" s="90"/>
    </row>
    <row r="215" spans="8:10" x14ac:dyDescent="0.3">
      <c r="H215" s="90"/>
      <c r="I215" s="90"/>
      <c r="J215" s="90"/>
    </row>
    <row r="216" spans="8:10" x14ac:dyDescent="0.3">
      <c r="H216" s="90"/>
      <c r="I216" s="90"/>
      <c r="J216" s="90"/>
    </row>
    <row r="217" spans="8:10" x14ac:dyDescent="0.3">
      <c r="H217" s="90"/>
      <c r="I217" s="90"/>
      <c r="J217" s="90"/>
    </row>
    <row r="218" spans="8:10" x14ac:dyDescent="0.3">
      <c r="H218" s="90"/>
      <c r="I218" s="90"/>
      <c r="J218" s="90"/>
    </row>
    <row r="219" spans="8:10" x14ac:dyDescent="0.3">
      <c r="H219" s="90"/>
      <c r="I219" s="90"/>
      <c r="J219" s="90"/>
    </row>
    <row r="220" spans="8:10" x14ac:dyDescent="0.3">
      <c r="H220" s="90"/>
      <c r="I220" s="90"/>
      <c r="J220" s="90"/>
    </row>
    <row r="221" spans="8:10" x14ac:dyDescent="0.3">
      <c r="H221" s="90"/>
      <c r="I221" s="90"/>
      <c r="J221" s="90"/>
    </row>
    <row r="222" spans="8:10" x14ac:dyDescent="0.3">
      <c r="H222" s="90"/>
      <c r="I222" s="90"/>
      <c r="J222" s="90"/>
    </row>
    <row r="223" spans="8:10" x14ac:dyDescent="0.3">
      <c r="H223" s="90"/>
      <c r="I223" s="90"/>
      <c r="J223" s="90"/>
    </row>
    <row r="224" spans="8:10" x14ac:dyDescent="0.3">
      <c r="H224" s="90"/>
      <c r="I224" s="90"/>
      <c r="J224" s="90"/>
    </row>
    <row r="225" spans="8:10" x14ac:dyDescent="0.3">
      <c r="H225" s="90"/>
      <c r="I225" s="90"/>
      <c r="J225" s="90"/>
    </row>
    <row r="226" spans="8:10" x14ac:dyDescent="0.3">
      <c r="H226" s="90"/>
      <c r="I226" s="90"/>
      <c r="J226" s="90"/>
    </row>
    <row r="227" spans="8:10" x14ac:dyDescent="0.3">
      <c r="H227" s="90"/>
      <c r="I227" s="90"/>
      <c r="J227" s="90"/>
    </row>
    <row r="228" spans="8:10" x14ac:dyDescent="0.3">
      <c r="H228" s="90"/>
      <c r="I228" s="90"/>
      <c r="J228" s="90"/>
    </row>
    <row r="229" spans="8:10" x14ac:dyDescent="0.3">
      <c r="H229" s="90"/>
      <c r="I229" s="90"/>
      <c r="J229" s="90"/>
    </row>
    <row r="230" spans="8:10" x14ac:dyDescent="0.3">
      <c r="H230" s="90"/>
      <c r="I230" s="90"/>
      <c r="J230" s="90"/>
    </row>
    <row r="231" spans="8:10" x14ac:dyDescent="0.3">
      <c r="H231" s="90"/>
      <c r="I231" s="90"/>
      <c r="J231" s="90"/>
    </row>
    <row r="232" spans="8:10" x14ac:dyDescent="0.3">
      <c r="H232" s="90"/>
      <c r="I232" s="90"/>
      <c r="J232" s="90"/>
    </row>
    <row r="233" spans="8:10" x14ac:dyDescent="0.3">
      <c r="H233" s="90"/>
      <c r="I233" s="90"/>
      <c r="J233" s="90"/>
    </row>
    <row r="234" spans="8:10" x14ac:dyDescent="0.3">
      <c r="H234" s="90"/>
      <c r="I234" s="90"/>
      <c r="J234" s="90"/>
    </row>
    <row r="235" spans="8:10" x14ac:dyDescent="0.3">
      <c r="H235" s="90"/>
      <c r="I235" s="90"/>
      <c r="J235" s="90"/>
    </row>
    <row r="236" spans="8:10" x14ac:dyDescent="0.3">
      <c r="H236" s="90"/>
      <c r="I236" s="90"/>
      <c r="J236" s="90"/>
    </row>
    <row r="237" spans="8:10" x14ac:dyDescent="0.3">
      <c r="H237" s="90"/>
      <c r="I237" s="90"/>
      <c r="J237" s="90"/>
    </row>
    <row r="238" spans="8:10" x14ac:dyDescent="0.3">
      <c r="H238" s="90"/>
      <c r="I238" s="90"/>
      <c r="J238" s="90"/>
    </row>
    <row r="239" spans="8:10" x14ac:dyDescent="0.3">
      <c r="H239" s="90"/>
      <c r="I239" s="90"/>
      <c r="J239" s="90"/>
    </row>
    <row r="240" spans="8:10" x14ac:dyDescent="0.3">
      <c r="H240" s="90"/>
      <c r="I240" s="90"/>
      <c r="J240" s="90"/>
    </row>
    <row r="241" spans="8:10" x14ac:dyDescent="0.3">
      <c r="H241" s="90"/>
      <c r="I241" s="90"/>
      <c r="J241" s="90"/>
    </row>
    <row r="242" spans="8:10" x14ac:dyDescent="0.3">
      <c r="H242" s="90"/>
      <c r="I242" s="90"/>
      <c r="J242" s="90"/>
    </row>
    <row r="243" spans="8:10" x14ac:dyDescent="0.3">
      <c r="H243" s="90"/>
      <c r="I243" s="90"/>
      <c r="J243" s="90"/>
    </row>
    <row r="244" spans="8:10" x14ac:dyDescent="0.3">
      <c r="H244" s="90"/>
      <c r="I244" s="90"/>
      <c r="J244" s="90"/>
    </row>
    <row r="245" spans="8:10" x14ac:dyDescent="0.3">
      <c r="H245" s="90"/>
      <c r="I245" s="90"/>
      <c r="J245" s="90"/>
    </row>
    <row r="246" spans="8:10" x14ac:dyDescent="0.3">
      <c r="H246" s="90"/>
      <c r="I246" s="90"/>
      <c r="J246" s="90"/>
    </row>
    <row r="247" spans="8:10" x14ac:dyDescent="0.3">
      <c r="H247" s="90"/>
      <c r="I247" s="90"/>
      <c r="J247" s="90"/>
    </row>
    <row r="248" spans="8:10" x14ac:dyDescent="0.3">
      <c r="H248" s="90"/>
      <c r="I248" s="90"/>
      <c r="J248" s="90"/>
    </row>
    <row r="249" spans="8:10" x14ac:dyDescent="0.3">
      <c r="H249" s="90"/>
      <c r="I249" s="90"/>
      <c r="J249" s="90"/>
    </row>
    <row r="250" spans="8:10" x14ac:dyDescent="0.3">
      <c r="H250" s="90"/>
      <c r="I250" s="90"/>
      <c r="J250" s="90"/>
    </row>
    <row r="251" spans="8:10" x14ac:dyDescent="0.3">
      <c r="H251" s="90"/>
      <c r="I251" s="90"/>
      <c r="J251" s="90"/>
    </row>
    <row r="252" spans="8:10" x14ac:dyDescent="0.3">
      <c r="H252" s="90"/>
      <c r="I252" s="90"/>
      <c r="J252" s="90"/>
    </row>
    <row r="253" spans="8:10" x14ac:dyDescent="0.3">
      <c r="H253" s="90"/>
      <c r="I253" s="90"/>
      <c r="J253" s="90"/>
    </row>
    <row r="254" spans="8:10" x14ac:dyDescent="0.3">
      <c r="H254" s="90"/>
      <c r="I254" s="90"/>
      <c r="J254" s="90"/>
    </row>
    <row r="255" spans="8:10" x14ac:dyDescent="0.3">
      <c r="H255" s="90"/>
      <c r="I255" s="90"/>
      <c r="J255" s="90"/>
    </row>
    <row r="256" spans="8:10" x14ac:dyDescent="0.3">
      <c r="H256" s="90"/>
      <c r="I256" s="90"/>
      <c r="J256" s="90"/>
    </row>
    <row r="257" spans="8:10" x14ac:dyDescent="0.3">
      <c r="H257" s="90"/>
      <c r="I257" s="90"/>
      <c r="J257" s="90"/>
    </row>
    <row r="258" spans="8:10" x14ac:dyDescent="0.3">
      <c r="H258" s="90"/>
      <c r="I258" s="90"/>
      <c r="J258" s="90"/>
    </row>
    <row r="259" spans="8:10" x14ac:dyDescent="0.3">
      <c r="H259" s="90"/>
      <c r="I259" s="90"/>
      <c r="J259" s="90"/>
    </row>
    <row r="260" spans="8:10" x14ac:dyDescent="0.3">
      <c r="H260" s="90"/>
      <c r="I260" s="90"/>
      <c r="J260" s="90"/>
    </row>
    <row r="261" spans="8:10" x14ac:dyDescent="0.3">
      <c r="H261" s="90"/>
      <c r="I261" s="90"/>
      <c r="J261" s="90"/>
    </row>
    <row r="262" spans="8:10" x14ac:dyDescent="0.3">
      <c r="H262" s="90"/>
      <c r="I262" s="90"/>
      <c r="J262" s="90"/>
    </row>
    <row r="263" spans="8:10" x14ac:dyDescent="0.3">
      <c r="H263" s="90"/>
      <c r="I263" s="90"/>
      <c r="J263" s="90"/>
    </row>
    <row r="264" spans="8:10" x14ac:dyDescent="0.3">
      <c r="H264" s="90"/>
      <c r="I264" s="90"/>
      <c r="J264" s="90"/>
    </row>
    <row r="265" spans="8:10" x14ac:dyDescent="0.3">
      <c r="H265" s="90"/>
      <c r="I265" s="90"/>
      <c r="J265" s="90"/>
    </row>
    <row r="266" spans="8:10" x14ac:dyDescent="0.3">
      <c r="H266" s="90"/>
      <c r="I266" s="90"/>
      <c r="J266" s="90"/>
    </row>
    <row r="267" spans="8:10" x14ac:dyDescent="0.3">
      <c r="H267" s="90"/>
      <c r="I267" s="90"/>
      <c r="J267" s="90"/>
    </row>
    <row r="268" spans="8:10" x14ac:dyDescent="0.3">
      <c r="H268" s="90"/>
      <c r="I268" s="90"/>
      <c r="J268" s="90"/>
    </row>
    <row r="269" spans="8:10" x14ac:dyDescent="0.3">
      <c r="H269" s="90"/>
      <c r="I269" s="90"/>
      <c r="J269" s="90"/>
    </row>
    <row r="270" spans="8:10" x14ac:dyDescent="0.3">
      <c r="H270" s="90"/>
      <c r="I270" s="90"/>
      <c r="J270" s="90"/>
    </row>
    <row r="271" spans="8:10" x14ac:dyDescent="0.3">
      <c r="H271" s="90"/>
      <c r="I271" s="90"/>
      <c r="J271" s="90"/>
    </row>
    <row r="272" spans="8:10" x14ac:dyDescent="0.3">
      <c r="H272" s="90"/>
      <c r="I272" s="90"/>
      <c r="J272" s="90"/>
    </row>
    <row r="273" spans="8:10" x14ac:dyDescent="0.3">
      <c r="H273" s="90"/>
      <c r="I273" s="90"/>
      <c r="J273" s="90"/>
    </row>
    <row r="274" spans="8:10" x14ac:dyDescent="0.3">
      <c r="H274" s="90"/>
      <c r="I274" s="90"/>
      <c r="J274" s="90"/>
    </row>
    <row r="275" spans="8:10" x14ac:dyDescent="0.3">
      <c r="H275" s="90"/>
      <c r="I275" s="90"/>
      <c r="J275" s="90"/>
    </row>
    <row r="276" spans="8:10" x14ac:dyDescent="0.3">
      <c r="H276" s="90"/>
      <c r="I276" s="90"/>
      <c r="J276" s="90"/>
    </row>
    <row r="277" spans="8:10" x14ac:dyDescent="0.3">
      <c r="H277" s="90"/>
      <c r="I277" s="90"/>
      <c r="J277" s="90"/>
    </row>
    <row r="278" spans="8:10" x14ac:dyDescent="0.3">
      <c r="H278" s="90"/>
      <c r="I278" s="90"/>
      <c r="J278" s="90"/>
    </row>
    <row r="279" spans="8:10" x14ac:dyDescent="0.3">
      <c r="H279" s="90"/>
      <c r="I279" s="90"/>
      <c r="J279" s="90"/>
    </row>
    <row r="280" spans="8:10" x14ac:dyDescent="0.3">
      <c r="H280" s="90"/>
      <c r="I280" s="90"/>
      <c r="J280" s="90"/>
    </row>
    <row r="281" spans="8:10" x14ac:dyDescent="0.3">
      <c r="H281" s="90"/>
      <c r="I281" s="90"/>
      <c r="J281" s="90"/>
    </row>
    <row r="282" spans="8:10" x14ac:dyDescent="0.3">
      <c r="H282" s="90"/>
      <c r="I282" s="90"/>
      <c r="J282" s="90"/>
    </row>
    <row r="283" spans="8:10" x14ac:dyDescent="0.3">
      <c r="H283" s="90"/>
      <c r="I283" s="90"/>
      <c r="J283" s="90"/>
    </row>
    <row r="284" spans="8:10" x14ac:dyDescent="0.3">
      <c r="H284" s="90"/>
      <c r="I284" s="90"/>
      <c r="J284" s="90"/>
    </row>
    <row r="285" spans="8:10" x14ac:dyDescent="0.3">
      <c r="H285" s="90"/>
      <c r="I285" s="90"/>
      <c r="J285" s="90"/>
    </row>
    <row r="286" spans="8:10" x14ac:dyDescent="0.3">
      <c r="H286" s="90"/>
      <c r="I286" s="90"/>
      <c r="J286" s="90"/>
    </row>
    <row r="287" spans="8:10" x14ac:dyDescent="0.3">
      <c r="H287" s="90"/>
      <c r="I287" s="90"/>
      <c r="J287" s="90"/>
    </row>
    <row r="288" spans="8:10" x14ac:dyDescent="0.3">
      <c r="H288" s="90"/>
      <c r="I288" s="90"/>
      <c r="J288" s="90"/>
    </row>
    <row r="289" spans="8:10" x14ac:dyDescent="0.3">
      <c r="H289" s="90"/>
      <c r="I289" s="90"/>
      <c r="J289" s="90"/>
    </row>
  </sheetData>
  <autoFilter ref="A8:G200" xr:uid="{00000000-0009-0000-0000-000002000000}"/>
  <mergeCells count="3">
    <mergeCell ref="A1:G1"/>
    <mergeCell ref="A2:G2"/>
    <mergeCell ref="A3:G3"/>
  </mergeCells>
  <conditionalFormatting sqref="I8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{C3013433-8044-4011-8AB8-99F28AF6E0E6}</x14:id>
        </ext>
      </extLst>
    </cfRule>
  </conditionalFormatting>
  <conditionalFormatting sqref="I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{825E2E7D-C168-4B7A-8805-63619D04AFC1}</x14:id>
        </ext>
      </extLst>
    </cfRule>
  </conditionalFormatting>
  <conditionalFormatting sqref="I10:I1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{5D3A588C-E216-4DCB-9BB2-62A913D78771}</x14:id>
        </ext>
      </extLst>
    </cfRule>
  </conditionalFormatting>
  <conditionalFormatting sqref="I1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{7F0693BA-DD30-44F0-AA4D-E446BB962EB6}</x14:id>
        </ext>
      </extLst>
    </cfRule>
  </conditionalFormatting>
  <conditionalFormatting sqref="I1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{0653B1DE-6395-49D1-A34D-E1D30A867CFB}</x14:id>
        </ext>
      </extLst>
    </cfRule>
  </conditionalFormatting>
  <conditionalFormatting sqref="I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{F6BC7318-14AE-462B-BFDA-E00AD8EA00E6}</x14:id>
        </ext>
      </extLst>
    </cfRule>
  </conditionalFormatting>
  <conditionalFormatting sqref="I23:I2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{2537C6A4-919A-498B-B651-203003D54B1A}</x14:id>
        </ext>
      </extLst>
    </cfRule>
  </conditionalFormatting>
  <conditionalFormatting sqref="I2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{769375B4-1000-4BF4-BFF1-B3B97512F014}</x14:id>
        </ext>
      </extLst>
    </cfRule>
  </conditionalFormatting>
  <conditionalFormatting sqref="I28:I29 I19:I2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{3CA7E362-6807-4ACD-BA35-2EEF358B83FF}</x14:id>
        </ext>
      </extLst>
    </cfRule>
  </conditionalFormatting>
  <conditionalFormatting sqref="I58:I6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{39B87CBD-4162-4216-ADB1-F3A59EBEB344}</x14:id>
        </ext>
      </extLst>
    </cfRule>
  </conditionalFormatting>
  <conditionalFormatting sqref="I113:I115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{AE93F72A-0F0F-41D6-A96E-8DD59C094762}</x14:id>
        </ext>
      </extLst>
    </cfRule>
  </conditionalFormatting>
  <conditionalFormatting sqref="I128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{712E2AE4-426E-4133-91E4-713FBCD3E444}</x14:id>
        </ext>
      </extLst>
    </cfRule>
  </conditionalFormatting>
  <pageMargins left="0.9055118110236221" right="0.31496062992125984" top="0.70866141732283472" bottom="0.51181102362204722" header="0" footer="0"/>
  <pageSetup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013433-8044-4011-8AB8-99F28AF6E0E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I8</xm:sqref>
        </x14:conditionalFormatting>
        <x14:conditionalFormatting xmlns:xm="http://schemas.microsoft.com/office/excel/2006/main">
          <x14:cfRule type="dataBar" id="{825E2E7D-C168-4B7A-8805-63619D04AF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</xm:sqref>
        </x14:conditionalFormatting>
        <x14:conditionalFormatting xmlns:xm="http://schemas.microsoft.com/office/excel/2006/main">
          <x14:cfRule type="dataBar" id="{5D3A588C-E216-4DCB-9BB2-62A913D78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I10:I15</xm:sqref>
        </x14:conditionalFormatting>
        <x14:conditionalFormatting xmlns:xm="http://schemas.microsoft.com/office/excel/2006/main">
          <x14:cfRule type="dataBar" id="{7F0693BA-DD30-44F0-AA4D-E446BB962E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0653B1DE-6395-49D1-A34D-E1D30A867CF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F6BC7318-14AE-462B-BFDA-E00AD8EA0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2537C6A4-919A-498B-B651-203003D54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I23:I24</xm:sqref>
        </x14:conditionalFormatting>
        <x14:conditionalFormatting xmlns:xm="http://schemas.microsoft.com/office/excel/2006/main">
          <x14:cfRule type="dataBar" id="{769375B4-1000-4BF4-BFF1-B3B97512F01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I27</xm:sqref>
        </x14:conditionalFormatting>
        <x14:conditionalFormatting xmlns:xm="http://schemas.microsoft.com/office/excel/2006/main">
          <x14:cfRule type="dataBar" id="{3CA7E362-6807-4ACD-BA35-2EEF358B83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I28:I29 I19:I24</xm:sqref>
        </x14:conditionalFormatting>
        <x14:conditionalFormatting xmlns:xm="http://schemas.microsoft.com/office/excel/2006/main">
          <x14:cfRule type="dataBar" id="{39B87CBD-4162-4216-ADB1-F3A59EBEB34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I58:I65</xm:sqref>
        </x14:conditionalFormatting>
        <x14:conditionalFormatting xmlns:xm="http://schemas.microsoft.com/office/excel/2006/main">
          <x14:cfRule type="dataBar" id="{AE93F72A-0F0F-41D6-A96E-8DD59C09476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I113:I115</xm:sqref>
        </x14:conditionalFormatting>
        <x14:conditionalFormatting xmlns:xm="http://schemas.microsoft.com/office/excel/2006/main">
          <x14:cfRule type="dataBar" id="{712E2AE4-426E-4133-91E4-713FBCD3E44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eobregon</dc:creator>
  <cp:lastModifiedBy>Eliana Obregón Montiel</cp:lastModifiedBy>
  <cp:lastPrinted>2025-03-27T15:04:26Z</cp:lastPrinted>
  <dcterms:created xsi:type="dcterms:W3CDTF">2010-08-13T18:16:57Z</dcterms:created>
  <dcterms:modified xsi:type="dcterms:W3CDTF">2025-03-27T15:05:57Z</dcterms:modified>
</cp:coreProperties>
</file>