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Contabilidad\GENERAL\2024\0. ESTADOS FINANCIEROS MUNIBA\8. Agosto\Cuadros\"/>
    </mc:Choice>
  </mc:AlternateContent>
  <bookViews>
    <workbookView xWindow="0" yWindow="0" windowWidth="28800" windowHeight="12000"/>
  </bookViews>
  <sheets>
    <sheet name="Invent MME Jul 2024" sheetId="1" r:id="rId1"/>
  </sheets>
  <definedNames>
    <definedName name="_xlnm._FilterDatabase" localSheetId="0" hidden="1">'Invent MME Jul 2024'!$A$1:$AD$1050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058" i="1" l="1"/>
  <c r="V1047" i="1"/>
  <c r="A1047" i="1"/>
  <c r="Y1046" i="1"/>
  <c r="W1046" i="1"/>
  <c r="P1046" i="1"/>
  <c r="S1046" i="1" s="1"/>
  <c r="X1046" i="1" s="1"/>
  <c r="Z1046" i="1" s="1"/>
  <c r="Y1045" i="1"/>
  <c r="W1045" i="1"/>
  <c r="P1045" i="1"/>
  <c r="S1045" i="1" s="1"/>
  <c r="Y1044" i="1"/>
  <c r="W1044" i="1"/>
  <c r="P1044" i="1"/>
  <c r="S1044" i="1" s="1"/>
  <c r="Y1043" i="1"/>
  <c r="W1043" i="1"/>
  <c r="P1043" i="1"/>
  <c r="S1043" i="1" s="1"/>
  <c r="T1043" i="1" s="1"/>
  <c r="Y1042" i="1"/>
  <c r="W1042" i="1"/>
  <c r="P1042" i="1"/>
  <c r="S1042" i="1" s="1"/>
  <c r="Y1041" i="1"/>
  <c r="W1041" i="1"/>
  <c r="P1041" i="1"/>
  <c r="S1041" i="1" s="1"/>
  <c r="Y1040" i="1"/>
  <c r="W1040" i="1"/>
  <c r="P1040" i="1"/>
  <c r="S1040" i="1" s="1"/>
  <c r="Y1039" i="1"/>
  <c r="W1039" i="1"/>
  <c r="P1039" i="1"/>
  <c r="S1039" i="1" s="1"/>
  <c r="Y1038" i="1"/>
  <c r="W1038" i="1"/>
  <c r="P1038" i="1"/>
  <c r="S1038" i="1" s="1"/>
  <c r="Y1037" i="1"/>
  <c r="W1037" i="1"/>
  <c r="P1037" i="1"/>
  <c r="S1037" i="1" s="1"/>
  <c r="Z1036" i="1"/>
  <c r="Y1036" i="1"/>
  <c r="T1036" i="1"/>
  <c r="P1036" i="1"/>
  <c r="Z1035" i="1"/>
  <c r="Y1035" i="1"/>
  <c r="S1035" i="1"/>
  <c r="T1035" i="1" s="1"/>
  <c r="P1035" i="1"/>
  <c r="Z1034" i="1"/>
  <c r="Y1034" i="1"/>
  <c r="S1034" i="1"/>
  <c r="T1034" i="1" s="1"/>
  <c r="P1034" i="1"/>
  <c r="Z1033" i="1"/>
  <c r="Y1033" i="1"/>
  <c r="Y1047" i="1" s="1"/>
  <c r="S1033" i="1"/>
  <c r="T1033" i="1" s="1"/>
  <c r="P1033" i="1"/>
  <c r="V1031" i="1"/>
  <c r="A1031" i="1"/>
  <c r="Y1030" i="1"/>
  <c r="W1030" i="1"/>
  <c r="S1030" i="1"/>
  <c r="T1030" i="1" s="1"/>
  <c r="P1030" i="1"/>
  <c r="Y1029" i="1"/>
  <c r="W1029" i="1"/>
  <c r="P1029" i="1"/>
  <c r="S1029" i="1" s="1"/>
  <c r="Y1028" i="1"/>
  <c r="W1028" i="1"/>
  <c r="P1028" i="1"/>
  <c r="S1028" i="1" s="1"/>
  <c r="Y1027" i="1"/>
  <c r="W1027" i="1"/>
  <c r="P1027" i="1"/>
  <c r="S1027" i="1" s="1"/>
  <c r="T1027" i="1" s="1"/>
  <c r="Y1026" i="1"/>
  <c r="W1026" i="1"/>
  <c r="P1026" i="1"/>
  <c r="S1026" i="1" s="1"/>
  <c r="Y1025" i="1"/>
  <c r="W1025" i="1"/>
  <c r="P1025" i="1"/>
  <c r="S1025" i="1" s="1"/>
  <c r="Y1024" i="1"/>
  <c r="W1024" i="1"/>
  <c r="P1024" i="1"/>
  <c r="S1024" i="1" s="1"/>
  <c r="Y1023" i="1"/>
  <c r="W1023" i="1"/>
  <c r="P1023" i="1"/>
  <c r="S1023" i="1" s="1"/>
  <c r="Z1022" i="1"/>
  <c r="Y1022" i="1"/>
  <c r="T1022" i="1"/>
  <c r="P1022" i="1"/>
  <c r="Z1021" i="1"/>
  <c r="Y1021" i="1"/>
  <c r="S1021" i="1"/>
  <c r="T1021" i="1" s="1"/>
  <c r="P1021" i="1"/>
  <c r="Z1020" i="1"/>
  <c r="S1020" i="1"/>
  <c r="T1020" i="1" s="1"/>
  <c r="Y1020" i="1" s="1"/>
  <c r="Y1031" i="1" s="1"/>
  <c r="P1020" i="1"/>
  <c r="V1018" i="1"/>
  <c r="A1018" i="1"/>
  <c r="W1017" i="1"/>
  <c r="P1017" i="1"/>
  <c r="S1017" i="1" s="1"/>
  <c r="Z1016" i="1"/>
  <c r="Y1016" i="1"/>
  <c r="T1016" i="1"/>
  <c r="P1016" i="1"/>
  <c r="Y1015" i="1"/>
  <c r="Y1018" i="1" s="1"/>
  <c r="W1015" i="1"/>
  <c r="P1015" i="1"/>
  <c r="S1015" i="1" s="1"/>
  <c r="V1013" i="1"/>
  <c r="A1013" i="1"/>
  <c r="Y1012" i="1"/>
  <c r="Y1013" i="1" s="1"/>
  <c r="W1012" i="1"/>
  <c r="P1012" i="1"/>
  <c r="S1012" i="1" s="1"/>
  <c r="T1012" i="1" s="1"/>
  <c r="Y1010" i="1"/>
  <c r="V1010" i="1"/>
  <c r="A1010" i="1"/>
  <c r="R1009" i="1"/>
  <c r="W1009" i="1" s="1"/>
  <c r="P1009" i="1"/>
  <c r="S1009" i="1" s="1"/>
  <c r="R1008" i="1"/>
  <c r="W1008" i="1" s="1"/>
  <c r="P1008" i="1"/>
  <c r="S1008" i="1" s="1"/>
  <c r="R1007" i="1"/>
  <c r="W1007" i="1" s="1"/>
  <c r="P1007" i="1"/>
  <c r="S1007" i="1" s="1"/>
  <c r="R1006" i="1"/>
  <c r="W1006" i="1" s="1"/>
  <c r="P1006" i="1"/>
  <c r="S1006" i="1" s="1"/>
  <c r="R1005" i="1"/>
  <c r="P1005" i="1"/>
  <c r="S1005" i="1" s="1"/>
  <c r="R1004" i="1"/>
  <c r="W1004" i="1" s="1"/>
  <c r="P1004" i="1"/>
  <c r="S1004" i="1" s="1"/>
  <c r="R1003" i="1"/>
  <c r="W1003" i="1" s="1"/>
  <c r="P1003" i="1"/>
  <c r="S1003" i="1" s="1"/>
  <c r="R1002" i="1"/>
  <c r="P1002" i="1"/>
  <c r="S1002" i="1" s="1"/>
  <c r="R1001" i="1"/>
  <c r="W1001" i="1" s="1"/>
  <c r="P1001" i="1"/>
  <c r="S1001" i="1" s="1"/>
  <c r="R1000" i="1"/>
  <c r="W1000" i="1" s="1"/>
  <c r="P1000" i="1"/>
  <c r="S1000" i="1" s="1"/>
  <c r="R999" i="1"/>
  <c r="W999" i="1" s="1"/>
  <c r="P999" i="1"/>
  <c r="S999" i="1" s="1"/>
  <c r="R998" i="1"/>
  <c r="W998" i="1" s="1"/>
  <c r="P998" i="1"/>
  <c r="S998" i="1" s="1"/>
  <c r="R997" i="1"/>
  <c r="W997" i="1" s="1"/>
  <c r="P997" i="1"/>
  <c r="S997" i="1" s="1"/>
  <c r="R996" i="1"/>
  <c r="W996" i="1" s="1"/>
  <c r="P996" i="1"/>
  <c r="S996" i="1" s="1"/>
  <c r="R995" i="1"/>
  <c r="W995" i="1" s="1"/>
  <c r="P995" i="1"/>
  <c r="S995" i="1" s="1"/>
  <c r="R994" i="1"/>
  <c r="W994" i="1" s="1"/>
  <c r="P994" i="1"/>
  <c r="S994" i="1" s="1"/>
  <c r="R993" i="1"/>
  <c r="P993" i="1"/>
  <c r="S993" i="1" s="1"/>
  <c r="R992" i="1"/>
  <c r="W992" i="1" s="1"/>
  <c r="P992" i="1"/>
  <c r="S992" i="1" s="1"/>
  <c r="R991" i="1"/>
  <c r="W991" i="1" s="1"/>
  <c r="P991" i="1"/>
  <c r="S991" i="1" s="1"/>
  <c r="R990" i="1"/>
  <c r="P990" i="1"/>
  <c r="S990" i="1" s="1"/>
  <c r="R989" i="1"/>
  <c r="W989" i="1" s="1"/>
  <c r="P989" i="1"/>
  <c r="S989" i="1" s="1"/>
  <c r="R988" i="1"/>
  <c r="W988" i="1" s="1"/>
  <c r="P988" i="1"/>
  <c r="S988" i="1" s="1"/>
  <c r="Y986" i="1"/>
  <c r="V986" i="1"/>
  <c r="A986" i="1"/>
  <c r="W985" i="1"/>
  <c r="P985" i="1"/>
  <c r="S985" i="1" s="1"/>
  <c r="W984" i="1"/>
  <c r="P984" i="1"/>
  <c r="S984" i="1" s="1"/>
  <c r="T984" i="1" s="1"/>
  <c r="V982" i="1"/>
  <c r="A982" i="1"/>
  <c r="W981" i="1"/>
  <c r="P981" i="1"/>
  <c r="S981" i="1" s="1"/>
  <c r="W980" i="1"/>
  <c r="P980" i="1"/>
  <c r="S980" i="1" s="1"/>
  <c r="W979" i="1"/>
  <c r="P979" i="1"/>
  <c r="S979" i="1" s="1"/>
  <c r="W978" i="1"/>
  <c r="P978" i="1"/>
  <c r="S978" i="1" s="1"/>
  <c r="T978" i="1" s="1"/>
  <c r="W977" i="1"/>
  <c r="P977" i="1"/>
  <c r="S977" i="1" s="1"/>
  <c r="W976" i="1"/>
  <c r="P976" i="1"/>
  <c r="S976" i="1" s="1"/>
  <c r="T976" i="1" s="1"/>
  <c r="W975" i="1"/>
  <c r="P975" i="1"/>
  <c r="S975" i="1" s="1"/>
  <c r="W974" i="1"/>
  <c r="P974" i="1"/>
  <c r="S974" i="1" s="1"/>
  <c r="T974" i="1" s="1"/>
  <c r="W973" i="1"/>
  <c r="P973" i="1"/>
  <c r="S973" i="1" s="1"/>
  <c r="W972" i="1"/>
  <c r="P972" i="1"/>
  <c r="S972" i="1" s="1"/>
  <c r="T972" i="1" s="1"/>
  <c r="W971" i="1"/>
  <c r="P971" i="1"/>
  <c r="S971" i="1" s="1"/>
  <c r="W970" i="1"/>
  <c r="P970" i="1"/>
  <c r="S970" i="1" s="1"/>
  <c r="W969" i="1"/>
  <c r="P969" i="1"/>
  <c r="S969" i="1" s="1"/>
  <c r="W968" i="1"/>
  <c r="P968" i="1"/>
  <c r="S968" i="1" s="1"/>
  <c r="T968" i="1" s="1"/>
  <c r="W967" i="1"/>
  <c r="P967" i="1"/>
  <c r="S967" i="1" s="1"/>
  <c r="W966" i="1"/>
  <c r="P966" i="1"/>
  <c r="S966" i="1" s="1"/>
  <c r="T966" i="1" s="1"/>
  <c r="Y965" i="1"/>
  <c r="W965" i="1"/>
  <c r="P965" i="1"/>
  <c r="S965" i="1" s="1"/>
  <c r="Y964" i="1"/>
  <c r="W964" i="1"/>
  <c r="P964" i="1"/>
  <c r="S964" i="1" s="1"/>
  <c r="Y963" i="1"/>
  <c r="W963" i="1"/>
  <c r="P963" i="1"/>
  <c r="S963" i="1" s="1"/>
  <c r="T963" i="1" s="1"/>
  <c r="Y962" i="1"/>
  <c r="W962" i="1"/>
  <c r="P962" i="1"/>
  <c r="S962" i="1" s="1"/>
  <c r="Y961" i="1"/>
  <c r="W961" i="1"/>
  <c r="P961" i="1"/>
  <c r="S961" i="1" s="1"/>
  <c r="Y960" i="1"/>
  <c r="W960" i="1"/>
  <c r="P960" i="1"/>
  <c r="S960" i="1" s="1"/>
  <c r="Y959" i="1"/>
  <c r="W959" i="1"/>
  <c r="P959" i="1"/>
  <c r="S959" i="1" s="1"/>
  <c r="T959" i="1" s="1"/>
  <c r="Y958" i="1"/>
  <c r="W958" i="1"/>
  <c r="P958" i="1"/>
  <c r="S958" i="1" s="1"/>
  <c r="Y957" i="1"/>
  <c r="W957" i="1"/>
  <c r="P957" i="1"/>
  <c r="S957" i="1" s="1"/>
  <c r="Y956" i="1"/>
  <c r="W956" i="1"/>
  <c r="P956" i="1"/>
  <c r="S956" i="1" s="1"/>
  <c r="Y955" i="1"/>
  <c r="W955" i="1"/>
  <c r="P955" i="1"/>
  <c r="S955" i="1" s="1"/>
  <c r="Y954" i="1"/>
  <c r="W954" i="1"/>
  <c r="P954" i="1"/>
  <c r="S954" i="1" s="1"/>
  <c r="T954" i="1" s="1"/>
  <c r="Y953" i="1"/>
  <c r="W953" i="1"/>
  <c r="P953" i="1"/>
  <c r="S953" i="1" s="1"/>
  <c r="Y952" i="1"/>
  <c r="W952" i="1"/>
  <c r="P952" i="1"/>
  <c r="S952" i="1" s="1"/>
  <c r="Y951" i="1"/>
  <c r="W951" i="1"/>
  <c r="P951" i="1"/>
  <c r="S951" i="1" s="1"/>
  <c r="T951" i="1" s="1"/>
  <c r="Y950" i="1"/>
  <c r="W950" i="1"/>
  <c r="P950" i="1"/>
  <c r="S950" i="1" s="1"/>
  <c r="Y949" i="1"/>
  <c r="W949" i="1"/>
  <c r="P949" i="1"/>
  <c r="S949" i="1" s="1"/>
  <c r="Y948" i="1"/>
  <c r="W948" i="1"/>
  <c r="P948" i="1"/>
  <c r="S948" i="1" s="1"/>
  <c r="Y947" i="1"/>
  <c r="W947" i="1"/>
  <c r="P947" i="1"/>
  <c r="S947" i="1" s="1"/>
  <c r="Y946" i="1"/>
  <c r="W946" i="1"/>
  <c r="P946" i="1"/>
  <c r="S946" i="1" s="1"/>
  <c r="Y945" i="1"/>
  <c r="W945" i="1"/>
  <c r="P945" i="1"/>
  <c r="S945" i="1" s="1"/>
  <c r="Y944" i="1"/>
  <c r="W944" i="1"/>
  <c r="P944" i="1"/>
  <c r="S944" i="1" s="1"/>
  <c r="Y943" i="1"/>
  <c r="W943" i="1"/>
  <c r="P943" i="1"/>
  <c r="S943" i="1" s="1"/>
  <c r="Y942" i="1"/>
  <c r="W942" i="1"/>
  <c r="P942" i="1"/>
  <c r="S942" i="1" s="1"/>
  <c r="Y941" i="1"/>
  <c r="W941" i="1"/>
  <c r="P941" i="1"/>
  <c r="S941" i="1" s="1"/>
  <c r="Y940" i="1"/>
  <c r="W940" i="1"/>
  <c r="P940" i="1"/>
  <c r="S940" i="1" s="1"/>
  <c r="Y939" i="1"/>
  <c r="W939" i="1"/>
  <c r="P939" i="1"/>
  <c r="S939" i="1" s="1"/>
  <c r="T939" i="1" s="1"/>
  <c r="Y938" i="1"/>
  <c r="W938" i="1"/>
  <c r="P938" i="1"/>
  <c r="S938" i="1" s="1"/>
  <c r="Z937" i="1"/>
  <c r="Y937" i="1"/>
  <c r="S937" i="1"/>
  <c r="T937" i="1" s="1"/>
  <c r="P937" i="1"/>
  <c r="Z936" i="1"/>
  <c r="Y936" i="1"/>
  <c r="S936" i="1"/>
  <c r="T936" i="1" s="1"/>
  <c r="P936" i="1"/>
  <c r="Z935" i="1"/>
  <c r="Y935" i="1"/>
  <c r="S935" i="1"/>
  <c r="T935" i="1" s="1"/>
  <c r="P935" i="1"/>
  <c r="Z934" i="1"/>
  <c r="Y934" i="1"/>
  <c r="S934" i="1"/>
  <c r="T934" i="1" s="1"/>
  <c r="P934" i="1"/>
  <c r="Z933" i="1"/>
  <c r="Y933" i="1"/>
  <c r="S933" i="1"/>
  <c r="T933" i="1" s="1"/>
  <c r="P933" i="1"/>
  <c r="Z932" i="1"/>
  <c r="Y932" i="1"/>
  <c r="S932" i="1"/>
  <c r="T932" i="1" s="1"/>
  <c r="P932" i="1"/>
  <c r="Z931" i="1"/>
  <c r="Y931" i="1"/>
  <c r="S931" i="1"/>
  <c r="T931" i="1" s="1"/>
  <c r="P931" i="1"/>
  <c r="Z930" i="1"/>
  <c r="Y930" i="1"/>
  <c r="S930" i="1"/>
  <c r="T930" i="1" s="1"/>
  <c r="P930" i="1"/>
  <c r="Z929" i="1"/>
  <c r="Y929" i="1"/>
  <c r="S929" i="1"/>
  <c r="T929" i="1" s="1"/>
  <c r="P929" i="1"/>
  <c r="Z928" i="1"/>
  <c r="Y928" i="1"/>
  <c r="Y982" i="1" s="1"/>
  <c r="S928" i="1"/>
  <c r="T928" i="1" s="1"/>
  <c r="P928" i="1"/>
  <c r="V926" i="1"/>
  <c r="A926" i="1"/>
  <c r="W925" i="1"/>
  <c r="P925" i="1"/>
  <c r="S925" i="1" s="1"/>
  <c r="X925" i="1" s="1"/>
  <c r="Z925" i="1" s="1"/>
  <c r="Y924" i="1"/>
  <c r="W924" i="1"/>
  <c r="P924" i="1"/>
  <c r="S924" i="1" s="1"/>
  <c r="Y923" i="1"/>
  <c r="W923" i="1"/>
  <c r="P923" i="1"/>
  <c r="S923" i="1" s="1"/>
  <c r="T923" i="1" s="1"/>
  <c r="Y922" i="1"/>
  <c r="W922" i="1"/>
  <c r="P922" i="1"/>
  <c r="S922" i="1" s="1"/>
  <c r="Y921" i="1"/>
  <c r="W921" i="1"/>
  <c r="P921" i="1"/>
  <c r="S921" i="1" s="1"/>
  <c r="Y920" i="1"/>
  <c r="W920" i="1"/>
  <c r="P920" i="1"/>
  <c r="S920" i="1" s="1"/>
  <c r="Y919" i="1"/>
  <c r="W919" i="1"/>
  <c r="P919" i="1"/>
  <c r="S919" i="1" s="1"/>
  <c r="Y918" i="1"/>
  <c r="W918" i="1"/>
  <c r="P918" i="1"/>
  <c r="S918" i="1" s="1"/>
  <c r="Y917" i="1"/>
  <c r="W917" i="1"/>
  <c r="P917" i="1"/>
  <c r="S917" i="1" s="1"/>
  <c r="Z916" i="1"/>
  <c r="Y916" i="1"/>
  <c r="S916" i="1"/>
  <c r="T916" i="1" s="1"/>
  <c r="P916" i="1"/>
  <c r="Z915" i="1"/>
  <c r="Y915" i="1"/>
  <c r="S915" i="1"/>
  <c r="T915" i="1" s="1"/>
  <c r="P915" i="1"/>
  <c r="Z914" i="1"/>
  <c r="Y914" i="1"/>
  <c r="S914" i="1"/>
  <c r="T914" i="1" s="1"/>
  <c r="P914" i="1"/>
  <c r="Z913" i="1"/>
  <c r="Y913" i="1"/>
  <c r="Y926" i="1" s="1"/>
  <c r="S913" i="1"/>
  <c r="T913" i="1" s="1"/>
  <c r="P913" i="1"/>
  <c r="V911" i="1"/>
  <c r="A911" i="1"/>
  <c r="W910" i="1"/>
  <c r="P910" i="1"/>
  <c r="S910" i="1" s="1"/>
  <c r="T910" i="1" s="1"/>
  <c r="W909" i="1"/>
  <c r="P909" i="1"/>
  <c r="S909" i="1" s="1"/>
  <c r="W908" i="1"/>
  <c r="P908" i="1"/>
  <c r="S908" i="1" s="1"/>
  <c r="W907" i="1"/>
  <c r="P907" i="1"/>
  <c r="S907" i="1" s="1"/>
  <c r="W906" i="1"/>
  <c r="P906" i="1"/>
  <c r="S906" i="1" s="1"/>
  <c r="T906" i="1" s="1"/>
  <c r="W905" i="1"/>
  <c r="P905" i="1"/>
  <c r="S905" i="1" s="1"/>
  <c r="W904" i="1"/>
  <c r="P904" i="1"/>
  <c r="S904" i="1" s="1"/>
  <c r="W903" i="1"/>
  <c r="P903" i="1"/>
  <c r="S903" i="1" s="1"/>
  <c r="W902" i="1"/>
  <c r="P902" i="1"/>
  <c r="S902" i="1" s="1"/>
  <c r="W901" i="1"/>
  <c r="P901" i="1"/>
  <c r="S901" i="1" s="1"/>
  <c r="W900" i="1"/>
  <c r="P900" i="1"/>
  <c r="S900" i="1" s="1"/>
  <c r="T900" i="1" s="1"/>
  <c r="W899" i="1"/>
  <c r="P899" i="1"/>
  <c r="S899" i="1" s="1"/>
  <c r="W898" i="1"/>
  <c r="P898" i="1"/>
  <c r="S898" i="1" s="1"/>
  <c r="T898" i="1" s="1"/>
  <c r="W897" i="1"/>
  <c r="P897" i="1"/>
  <c r="S897" i="1" s="1"/>
  <c r="W896" i="1"/>
  <c r="P896" i="1"/>
  <c r="S896" i="1" s="1"/>
  <c r="W895" i="1"/>
  <c r="P895" i="1"/>
  <c r="S895" i="1" s="1"/>
  <c r="W894" i="1"/>
  <c r="P894" i="1"/>
  <c r="S894" i="1" s="1"/>
  <c r="T894" i="1" s="1"/>
  <c r="W893" i="1"/>
  <c r="P893" i="1"/>
  <c r="S893" i="1" s="1"/>
  <c r="W892" i="1"/>
  <c r="P892" i="1"/>
  <c r="S892" i="1" s="1"/>
  <c r="T892" i="1" s="1"/>
  <c r="W891" i="1"/>
  <c r="P891" i="1"/>
  <c r="S891" i="1" s="1"/>
  <c r="W890" i="1"/>
  <c r="P890" i="1"/>
  <c r="S890" i="1" s="1"/>
  <c r="W889" i="1"/>
  <c r="P889" i="1"/>
  <c r="S889" i="1" s="1"/>
  <c r="W888" i="1"/>
  <c r="P888" i="1"/>
  <c r="S888" i="1" s="1"/>
  <c r="W887" i="1"/>
  <c r="P887" i="1"/>
  <c r="S887" i="1" s="1"/>
  <c r="Y886" i="1"/>
  <c r="W886" i="1"/>
  <c r="P886" i="1"/>
  <c r="S886" i="1" s="1"/>
  <c r="Y885" i="1"/>
  <c r="W885" i="1"/>
  <c r="P885" i="1"/>
  <c r="S885" i="1" s="1"/>
  <c r="Y884" i="1"/>
  <c r="W884" i="1"/>
  <c r="P884" i="1"/>
  <c r="S884" i="1" s="1"/>
  <c r="Y883" i="1"/>
  <c r="W883" i="1"/>
  <c r="P883" i="1"/>
  <c r="S883" i="1" s="1"/>
  <c r="Y882" i="1"/>
  <c r="W882" i="1"/>
  <c r="P882" i="1"/>
  <c r="S882" i="1" s="1"/>
  <c r="Y881" i="1"/>
  <c r="W881" i="1"/>
  <c r="P881" i="1"/>
  <c r="S881" i="1" s="1"/>
  <c r="T881" i="1" s="1"/>
  <c r="Y880" i="1"/>
  <c r="W880" i="1"/>
  <c r="P880" i="1"/>
  <c r="S880" i="1" s="1"/>
  <c r="Y879" i="1"/>
  <c r="W879" i="1"/>
  <c r="P879" i="1"/>
  <c r="S879" i="1" s="1"/>
  <c r="Y878" i="1"/>
  <c r="W878" i="1"/>
  <c r="P878" i="1"/>
  <c r="S878" i="1" s="1"/>
  <c r="T878" i="1" s="1"/>
  <c r="Y877" i="1"/>
  <c r="W877" i="1"/>
  <c r="P877" i="1"/>
  <c r="S877" i="1" s="1"/>
  <c r="Y876" i="1"/>
  <c r="W876" i="1"/>
  <c r="P876" i="1"/>
  <c r="S876" i="1" s="1"/>
  <c r="Y875" i="1"/>
  <c r="W875" i="1"/>
  <c r="P875" i="1"/>
  <c r="S875" i="1" s="1"/>
  <c r="Y874" i="1"/>
  <c r="W874" i="1"/>
  <c r="P874" i="1"/>
  <c r="S874" i="1" s="1"/>
  <c r="Y873" i="1"/>
  <c r="W873" i="1"/>
  <c r="P873" i="1"/>
  <c r="S873" i="1" s="1"/>
  <c r="Y872" i="1"/>
  <c r="W872" i="1"/>
  <c r="P872" i="1"/>
  <c r="S872" i="1" s="1"/>
  <c r="Y871" i="1"/>
  <c r="X871" i="1"/>
  <c r="Z871" i="1" s="1"/>
  <c r="P871" i="1"/>
  <c r="S871" i="1" s="1"/>
  <c r="Y870" i="1"/>
  <c r="X870" i="1"/>
  <c r="Z870" i="1" s="1"/>
  <c r="P870" i="1"/>
  <c r="S870" i="1" s="1"/>
  <c r="Y869" i="1"/>
  <c r="X869" i="1"/>
  <c r="Z869" i="1" s="1"/>
  <c r="P869" i="1"/>
  <c r="S869" i="1" s="1"/>
  <c r="Z868" i="1"/>
  <c r="Y868" i="1"/>
  <c r="T868" i="1"/>
  <c r="P868" i="1"/>
  <c r="Z867" i="1"/>
  <c r="Y867" i="1"/>
  <c r="T867" i="1"/>
  <c r="P867" i="1"/>
  <c r="Z866" i="1"/>
  <c r="Y866" i="1"/>
  <c r="T866" i="1"/>
  <c r="P866" i="1"/>
  <c r="Z865" i="1"/>
  <c r="Y865" i="1"/>
  <c r="S865" i="1"/>
  <c r="T865" i="1" s="1"/>
  <c r="P865" i="1"/>
  <c r="Z864" i="1"/>
  <c r="Y864" i="1"/>
  <c r="T864" i="1"/>
  <c r="P864" i="1"/>
  <c r="Z863" i="1"/>
  <c r="Y863" i="1"/>
  <c r="T863" i="1"/>
  <c r="P863" i="1"/>
  <c r="Z862" i="1"/>
  <c r="Y862" i="1"/>
  <c r="T862" i="1"/>
  <c r="P862" i="1"/>
  <c r="Z861" i="1"/>
  <c r="Y861" i="1"/>
  <c r="T861" i="1"/>
  <c r="P861" i="1"/>
  <c r="Z860" i="1"/>
  <c r="Y860" i="1"/>
  <c r="T860" i="1"/>
  <c r="P860" i="1"/>
  <c r="Z859" i="1"/>
  <c r="Y859" i="1"/>
  <c r="T859" i="1"/>
  <c r="P859" i="1"/>
  <c r="Z858" i="1"/>
  <c r="Y858" i="1"/>
  <c r="T858" i="1"/>
  <c r="P858" i="1"/>
  <c r="Z857" i="1"/>
  <c r="Y857" i="1"/>
  <c r="T857" i="1"/>
  <c r="P857" i="1"/>
  <c r="Z856" i="1"/>
  <c r="Y856" i="1"/>
  <c r="T856" i="1"/>
  <c r="P856" i="1"/>
  <c r="Z855" i="1"/>
  <c r="Y855" i="1"/>
  <c r="S855" i="1"/>
  <c r="T855" i="1" s="1"/>
  <c r="P855" i="1"/>
  <c r="Z854" i="1"/>
  <c r="Y854" i="1"/>
  <c r="S854" i="1"/>
  <c r="T854" i="1" s="1"/>
  <c r="P854" i="1"/>
  <c r="Z853" i="1"/>
  <c r="Y853" i="1"/>
  <c r="S853" i="1"/>
  <c r="T853" i="1" s="1"/>
  <c r="P853" i="1"/>
  <c r="Z852" i="1"/>
  <c r="Y852" i="1"/>
  <c r="S852" i="1"/>
  <c r="T852" i="1" s="1"/>
  <c r="P852" i="1"/>
  <c r="Z851" i="1"/>
  <c r="Y851" i="1"/>
  <c r="S851" i="1"/>
  <c r="T851" i="1" s="1"/>
  <c r="P851" i="1"/>
  <c r="Z850" i="1"/>
  <c r="Y850" i="1"/>
  <c r="S850" i="1"/>
  <c r="T850" i="1" s="1"/>
  <c r="P850" i="1"/>
  <c r="Z849" i="1"/>
  <c r="Y849" i="1"/>
  <c r="S849" i="1"/>
  <c r="T849" i="1" s="1"/>
  <c r="P849" i="1"/>
  <c r="Z848" i="1"/>
  <c r="Y848" i="1"/>
  <c r="S848" i="1"/>
  <c r="T848" i="1" s="1"/>
  <c r="P848" i="1"/>
  <c r="Z847" i="1"/>
  <c r="Y847" i="1"/>
  <c r="S847" i="1"/>
  <c r="T847" i="1" s="1"/>
  <c r="P847" i="1"/>
  <c r="Z846" i="1"/>
  <c r="Y846" i="1"/>
  <c r="S846" i="1"/>
  <c r="T846" i="1" s="1"/>
  <c r="P846" i="1"/>
  <c r="Z845" i="1"/>
  <c r="Y845" i="1"/>
  <c r="S845" i="1"/>
  <c r="T845" i="1" s="1"/>
  <c r="P845" i="1"/>
  <c r="Z844" i="1"/>
  <c r="Y844" i="1"/>
  <c r="S844" i="1"/>
  <c r="T844" i="1" s="1"/>
  <c r="P844" i="1"/>
  <c r="Z843" i="1"/>
  <c r="Y843" i="1"/>
  <c r="S843" i="1"/>
  <c r="T843" i="1" s="1"/>
  <c r="P843" i="1"/>
  <c r="Z842" i="1"/>
  <c r="Y842" i="1"/>
  <c r="S842" i="1"/>
  <c r="T842" i="1" s="1"/>
  <c r="P842" i="1"/>
  <c r="Z841" i="1"/>
  <c r="Y841" i="1"/>
  <c r="S841" i="1"/>
  <c r="T841" i="1" s="1"/>
  <c r="P841" i="1"/>
  <c r="Z840" i="1"/>
  <c r="Y840" i="1"/>
  <c r="S840" i="1"/>
  <c r="T840" i="1" s="1"/>
  <c r="P840" i="1"/>
  <c r="Z839" i="1"/>
  <c r="Y839" i="1"/>
  <c r="S839" i="1"/>
  <c r="T839" i="1" s="1"/>
  <c r="P839" i="1"/>
  <c r="Z838" i="1"/>
  <c r="Y838" i="1"/>
  <c r="S838" i="1"/>
  <c r="T838" i="1" s="1"/>
  <c r="P838" i="1"/>
  <c r="Z837" i="1"/>
  <c r="Y837" i="1"/>
  <c r="S837" i="1"/>
  <c r="T837" i="1" s="1"/>
  <c r="P837" i="1"/>
  <c r="Z836" i="1"/>
  <c r="Y836" i="1"/>
  <c r="S836" i="1"/>
  <c r="T836" i="1" s="1"/>
  <c r="P836" i="1"/>
  <c r="Z835" i="1"/>
  <c r="Y835" i="1"/>
  <c r="S835" i="1"/>
  <c r="T835" i="1" s="1"/>
  <c r="P835" i="1"/>
  <c r="Z834" i="1"/>
  <c r="Y834" i="1"/>
  <c r="S834" i="1"/>
  <c r="T834" i="1" s="1"/>
  <c r="P834" i="1"/>
  <c r="Z833" i="1"/>
  <c r="Y833" i="1"/>
  <c r="S833" i="1"/>
  <c r="T833" i="1" s="1"/>
  <c r="P833" i="1"/>
  <c r="Z832" i="1"/>
  <c r="Y832" i="1"/>
  <c r="S832" i="1"/>
  <c r="T832" i="1" s="1"/>
  <c r="P832" i="1"/>
  <c r="Z831" i="1"/>
  <c r="Y831" i="1"/>
  <c r="S831" i="1"/>
  <c r="T831" i="1" s="1"/>
  <c r="P831" i="1"/>
  <c r="Z830" i="1"/>
  <c r="Y830" i="1"/>
  <c r="S830" i="1"/>
  <c r="T830" i="1" s="1"/>
  <c r="P830" i="1"/>
  <c r="Z829" i="1"/>
  <c r="Y829" i="1"/>
  <c r="S829" i="1"/>
  <c r="T829" i="1" s="1"/>
  <c r="P829" i="1"/>
  <c r="Z828" i="1"/>
  <c r="Y828" i="1"/>
  <c r="S828" i="1"/>
  <c r="T828" i="1" s="1"/>
  <c r="P828" i="1"/>
  <c r="Z827" i="1"/>
  <c r="Y827" i="1"/>
  <c r="S827" i="1"/>
  <c r="T827" i="1" s="1"/>
  <c r="P827" i="1"/>
  <c r="Z826" i="1"/>
  <c r="Y826" i="1"/>
  <c r="S826" i="1"/>
  <c r="T826" i="1" s="1"/>
  <c r="P826" i="1"/>
  <c r="Z825" i="1"/>
  <c r="Y825" i="1"/>
  <c r="S825" i="1"/>
  <c r="T825" i="1" s="1"/>
  <c r="P825" i="1"/>
  <c r="Z824" i="1"/>
  <c r="Y824" i="1"/>
  <c r="S824" i="1"/>
  <c r="T824" i="1" s="1"/>
  <c r="P824" i="1"/>
  <c r="Z823" i="1"/>
  <c r="Y823" i="1"/>
  <c r="S823" i="1"/>
  <c r="T823" i="1" s="1"/>
  <c r="P823" i="1"/>
  <c r="Z822" i="1"/>
  <c r="Y822" i="1"/>
  <c r="Y911" i="1" s="1"/>
  <c r="S822" i="1"/>
  <c r="T822" i="1" s="1"/>
  <c r="P822" i="1"/>
  <c r="V820" i="1"/>
  <c r="Z819" i="1"/>
  <c r="P819" i="1"/>
  <c r="S819" i="1" s="1"/>
  <c r="T819" i="1" s="1"/>
  <c r="W818" i="1"/>
  <c r="P818" i="1"/>
  <c r="S818" i="1" s="1"/>
  <c r="W817" i="1"/>
  <c r="P817" i="1"/>
  <c r="S817" i="1" s="1"/>
  <c r="W816" i="1"/>
  <c r="P816" i="1"/>
  <c r="S816" i="1" s="1"/>
  <c r="W815" i="1"/>
  <c r="P815" i="1"/>
  <c r="S815" i="1" s="1"/>
  <c r="W814" i="1"/>
  <c r="P814" i="1"/>
  <c r="S814" i="1" s="1"/>
  <c r="W813" i="1"/>
  <c r="P813" i="1"/>
  <c r="S813" i="1" s="1"/>
  <c r="Y812" i="1"/>
  <c r="W812" i="1"/>
  <c r="P812" i="1"/>
  <c r="S812" i="1" s="1"/>
  <c r="Y811" i="1"/>
  <c r="W811" i="1"/>
  <c r="P811" i="1"/>
  <c r="S811" i="1" s="1"/>
  <c r="Y810" i="1"/>
  <c r="W810" i="1"/>
  <c r="P810" i="1"/>
  <c r="S810" i="1" s="1"/>
  <c r="Y809" i="1"/>
  <c r="W809" i="1"/>
  <c r="P809" i="1"/>
  <c r="S809" i="1" s="1"/>
  <c r="Y808" i="1"/>
  <c r="W808" i="1"/>
  <c r="P808" i="1"/>
  <c r="S808" i="1" s="1"/>
  <c r="Y807" i="1"/>
  <c r="W807" i="1"/>
  <c r="P807" i="1"/>
  <c r="S807" i="1" s="1"/>
  <c r="Y806" i="1"/>
  <c r="W806" i="1"/>
  <c r="P806" i="1"/>
  <c r="S806" i="1" s="1"/>
  <c r="Y805" i="1"/>
  <c r="W805" i="1"/>
  <c r="P805" i="1"/>
  <c r="S805" i="1" s="1"/>
  <c r="Y804" i="1"/>
  <c r="W804" i="1"/>
  <c r="P804" i="1"/>
  <c r="S804" i="1" s="1"/>
  <c r="Y803" i="1"/>
  <c r="W803" i="1"/>
  <c r="P803" i="1"/>
  <c r="S803" i="1" s="1"/>
  <c r="Y802" i="1"/>
  <c r="W802" i="1"/>
  <c r="P802" i="1"/>
  <c r="S802" i="1" s="1"/>
  <c r="Y801" i="1"/>
  <c r="W801" i="1"/>
  <c r="P801" i="1"/>
  <c r="S801" i="1" s="1"/>
  <c r="Y800" i="1"/>
  <c r="W800" i="1"/>
  <c r="P800" i="1"/>
  <c r="S800" i="1" s="1"/>
  <c r="Y799" i="1"/>
  <c r="W799" i="1"/>
  <c r="P799" i="1"/>
  <c r="S799" i="1" s="1"/>
  <c r="Y798" i="1"/>
  <c r="X798" i="1"/>
  <c r="Z798" i="1" s="1"/>
  <c r="T798" i="1"/>
  <c r="P798" i="1"/>
  <c r="Y797" i="1"/>
  <c r="X797" i="1"/>
  <c r="Z797" i="1" s="1"/>
  <c r="T797" i="1"/>
  <c r="P797" i="1"/>
  <c r="Z796" i="1"/>
  <c r="Y796" i="1"/>
  <c r="T796" i="1"/>
  <c r="P796" i="1"/>
  <c r="Z795" i="1"/>
  <c r="Y795" i="1"/>
  <c r="T795" i="1"/>
  <c r="P795" i="1"/>
  <c r="Z794" i="1"/>
  <c r="Y794" i="1"/>
  <c r="T794" i="1"/>
  <c r="P794" i="1"/>
  <c r="Z793" i="1"/>
  <c r="Y793" i="1"/>
  <c r="T793" i="1"/>
  <c r="P793" i="1"/>
  <c r="Z792" i="1"/>
  <c r="Y792" i="1"/>
  <c r="T792" i="1"/>
  <c r="P792" i="1"/>
  <c r="Z791" i="1"/>
  <c r="Y791" i="1"/>
  <c r="S791" i="1"/>
  <c r="T791" i="1" s="1"/>
  <c r="P791" i="1"/>
  <c r="Z790" i="1"/>
  <c r="Y790" i="1"/>
  <c r="S790" i="1"/>
  <c r="T790" i="1" s="1"/>
  <c r="P790" i="1"/>
  <c r="Z789" i="1"/>
  <c r="Y789" i="1"/>
  <c r="S789" i="1"/>
  <c r="T789" i="1" s="1"/>
  <c r="P789" i="1"/>
  <c r="Z788" i="1"/>
  <c r="Y788" i="1"/>
  <c r="S788" i="1"/>
  <c r="T788" i="1" s="1"/>
  <c r="P788" i="1"/>
  <c r="Z787" i="1"/>
  <c r="Y787" i="1"/>
  <c r="S787" i="1"/>
  <c r="T787" i="1" s="1"/>
  <c r="P787" i="1"/>
  <c r="Z786" i="1"/>
  <c r="Y786" i="1"/>
  <c r="S786" i="1"/>
  <c r="T786" i="1" s="1"/>
  <c r="P786" i="1"/>
  <c r="Z785" i="1"/>
  <c r="Y785" i="1"/>
  <c r="S785" i="1"/>
  <c r="T785" i="1" s="1"/>
  <c r="P785" i="1"/>
  <c r="Z784" i="1"/>
  <c r="Y784" i="1"/>
  <c r="S784" i="1"/>
  <c r="T784" i="1" s="1"/>
  <c r="P784" i="1"/>
  <c r="Z783" i="1"/>
  <c r="Y783" i="1"/>
  <c r="S783" i="1"/>
  <c r="T783" i="1" s="1"/>
  <c r="P783" i="1"/>
  <c r="Z782" i="1"/>
  <c r="Y782" i="1"/>
  <c r="S782" i="1"/>
  <c r="T782" i="1" s="1"/>
  <c r="P782" i="1"/>
  <c r="Z781" i="1"/>
  <c r="Y781" i="1"/>
  <c r="S781" i="1"/>
  <c r="T781" i="1" s="1"/>
  <c r="P781" i="1"/>
  <c r="Z780" i="1"/>
  <c r="Y780" i="1"/>
  <c r="S780" i="1"/>
  <c r="T780" i="1" s="1"/>
  <c r="P780" i="1"/>
  <c r="Z779" i="1"/>
  <c r="Y779" i="1"/>
  <c r="S779" i="1"/>
  <c r="T779" i="1" s="1"/>
  <c r="P779" i="1"/>
  <c r="Z778" i="1"/>
  <c r="Y778" i="1"/>
  <c r="S778" i="1"/>
  <c r="T778" i="1" s="1"/>
  <c r="P778" i="1"/>
  <c r="Z777" i="1"/>
  <c r="Y777" i="1"/>
  <c r="Y820" i="1" s="1"/>
  <c r="S777" i="1"/>
  <c r="T777" i="1" s="1"/>
  <c r="P777" i="1"/>
  <c r="V775" i="1"/>
  <c r="A775" i="1"/>
  <c r="W774" i="1"/>
  <c r="P774" i="1"/>
  <c r="S774" i="1" s="1"/>
  <c r="W773" i="1"/>
  <c r="P773" i="1"/>
  <c r="S773" i="1" s="1"/>
  <c r="W772" i="1"/>
  <c r="P772" i="1"/>
  <c r="S772" i="1" s="1"/>
  <c r="W771" i="1"/>
  <c r="P771" i="1"/>
  <c r="S771" i="1" s="1"/>
  <c r="T771" i="1" s="1"/>
  <c r="W770" i="1"/>
  <c r="P770" i="1"/>
  <c r="S770" i="1" s="1"/>
  <c r="W769" i="1"/>
  <c r="P769" i="1"/>
  <c r="S769" i="1" s="1"/>
  <c r="T769" i="1" s="1"/>
  <c r="W768" i="1"/>
  <c r="P768" i="1"/>
  <c r="S768" i="1" s="1"/>
  <c r="W767" i="1"/>
  <c r="P767" i="1"/>
  <c r="S767" i="1" s="1"/>
  <c r="W766" i="1"/>
  <c r="P766" i="1"/>
  <c r="S766" i="1" s="1"/>
  <c r="W765" i="1"/>
  <c r="P765" i="1"/>
  <c r="S765" i="1" s="1"/>
  <c r="W764" i="1"/>
  <c r="P764" i="1"/>
  <c r="S764" i="1" s="1"/>
  <c r="W763" i="1"/>
  <c r="P763" i="1"/>
  <c r="S763" i="1" s="1"/>
  <c r="W762" i="1"/>
  <c r="P762" i="1"/>
  <c r="S762" i="1" s="1"/>
  <c r="W761" i="1"/>
  <c r="P761" i="1"/>
  <c r="S761" i="1" s="1"/>
  <c r="T761" i="1" s="1"/>
  <c r="W760" i="1"/>
  <c r="P760" i="1"/>
  <c r="S760" i="1" s="1"/>
  <c r="T760" i="1" s="1"/>
  <c r="W759" i="1"/>
  <c r="P759" i="1"/>
  <c r="S759" i="1" s="1"/>
  <c r="W758" i="1"/>
  <c r="P758" i="1"/>
  <c r="S758" i="1" s="1"/>
  <c r="W757" i="1"/>
  <c r="P757" i="1"/>
  <c r="S757" i="1" s="1"/>
  <c r="Y756" i="1"/>
  <c r="W756" i="1"/>
  <c r="P756" i="1"/>
  <c r="S756" i="1" s="1"/>
  <c r="Y755" i="1"/>
  <c r="W755" i="1"/>
  <c r="P755" i="1"/>
  <c r="S755" i="1" s="1"/>
  <c r="T755" i="1" s="1"/>
  <c r="Y754" i="1"/>
  <c r="W754" i="1"/>
  <c r="P754" i="1"/>
  <c r="S754" i="1" s="1"/>
  <c r="Y753" i="1"/>
  <c r="W753" i="1"/>
  <c r="P753" i="1"/>
  <c r="S753" i="1" s="1"/>
  <c r="Y752" i="1"/>
  <c r="W752" i="1"/>
  <c r="P752" i="1"/>
  <c r="S752" i="1" s="1"/>
  <c r="T752" i="1" s="1"/>
  <c r="Y751" i="1"/>
  <c r="W751" i="1"/>
  <c r="P751" i="1"/>
  <c r="S751" i="1" s="1"/>
  <c r="Y750" i="1"/>
  <c r="W750" i="1"/>
  <c r="P750" i="1"/>
  <c r="S750" i="1" s="1"/>
  <c r="Y749" i="1"/>
  <c r="W749" i="1"/>
  <c r="P749" i="1"/>
  <c r="S749" i="1" s="1"/>
  <c r="Y748" i="1"/>
  <c r="W748" i="1"/>
  <c r="P748" i="1"/>
  <c r="S748" i="1" s="1"/>
  <c r="Y747" i="1"/>
  <c r="W747" i="1"/>
  <c r="P747" i="1"/>
  <c r="S747" i="1" s="1"/>
  <c r="Y746" i="1"/>
  <c r="W746" i="1"/>
  <c r="P746" i="1"/>
  <c r="S746" i="1" s="1"/>
  <c r="T746" i="1" s="1"/>
  <c r="Y745" i="1"/>
  <c r="W745" i="1"/>
  <c r="P745" i="1"/>
  <c r="S745" i="1" s="1"/>
  <c r="Y744" i="1"/>
  <c r="W744" i="1"/>
  <c r="P744" i="1"/>
  <c r="S744" i="1" s="1"/>
  <c r="Y743" i="1"/>
  <c r="W743" i="1"/>
  <c r="P743" i="1"/>
  <c r="S743" i="1" s="1"/>
  <c r="T743" i="1" s="1"/>
  <c r="Y742" i="1"/>
  <c r="W742" i="1"/>
  <c r="P742" i="1"/>
  <c r="S742" i="1" s="1"/>
  <c r="Y741" i="1"/>
  <c r="W741" i="1"/>
  <c r="P741" i="1"/>
  <c r="S741" i="1" s="1"/>
  <c r="Y740" i="1"/>
  <c r="W740" i="1"/>
  <c r="P740" i="1"/>
  <c r="S740" i="1" s="1"/>
  <c r="Y739" i="1"/>
  <c r="W739" i="1"/>
  <c r="P739" i="1"/>
  <c r="S739" i="1" s="1"/>
  <c r="Y738" i="1"/>
  <c r="W738" i="1"/>
  <c r="P738" i="1"/>
  <c r="S738" i="1" s="1"/>
  <c r="Y737" i="1"/>
  <c r="W737" i="1"/>
  <c r="P737" i="1"/>
  <c r="S737" i="1" s="1"/>
  <c r="Y736" i="1"/>
  <c r="W736" i="1"/>
  <c r="P736" i="1"/>
  <c r="S736" i="1" s="1"/>
  <c r="Y735" i="1"/>
  <c r="W735" i="1"/>
  <c r="P735" i="1"/>
  <c r="S735" i="1" s="1"/>
  <c r="Y734" i="1"/>
  <c r="W734" i="1"/>
  <c r="P734" i="1"/>
  <c r="S734" i="1" s="1"/>
  <c r="T734" i="1" s="1"/>
  <c r="Y733" i="1"/>
  <c r="W733" i="1"/>
  <c r="P733" i="1"/>
  <c r="S733" i="1" s="1"/>
  <c r="Y732" i="1"/>
  <c r="X732" i="1"/>
  <c r="Z732" i="1" s="1"/>
  <c r="P732" i="1"/>
  <c r="S732" i="1" s="1"/>
  <c r="Y731" i="1"/>
  <c r="X731" i="1"/>
  <c r="Z731" i="1" s="1"/>
  <c r="P731" i="1"/>
  <c r="S731" i="1" s="1"/>
  <c r="Y730" i="1"/>
  <c r="X730" i="1"/>
  <c r="Z730" i="1" s="1"/>
  <c r="P730" i="1"/>
  <c r="S730" i="1" s="1"/>
  <c r="Y729" i="1"/>
  <c r="X729" i="1"/>
  <c r="Z729" i="1" s="1"/>
  <c r="P729" i="1"/>
  <c r="S729" i="1" s="1"/>
  <c r="Y728" i="1"/>
  <c r="X728" i="1"/>
  <c r="Z728" i="1" s="1"/>
  <c r="P728" i="1"/>
  <c r="S728" i="1" s="1"/>
  <c r="Y727" i="1"/>
  <c r="X727" i="1"/>
  <c r="Z727" i="1" s="1"/>
  <c r="P727" i="1"/>
  <c r="S727" i="1" s="1"/>
  <c r="Y726" i="1"/>
  <c r="X726" i="1"/>
  <c r="Z726" i="1" s="1"/>
  <c r="P726" i="1"/>
  <c r="S726" i="1" s="1"/>
  <c r="Z725" i="1"/>
  <c r="Y725" i="1"/>
  <c r="S725" i="1"/>
  <c r="T725" i="1" s="1"/>
  <c r="P725" i="1"/>
  <c r="Z724" i="1"/>
  <c r="Y724" i="1"/>
  <c r="T724" i="1"/>
  <c r="P724" i="1"/>
  <c r="Z723" i="1"/>
  <c r="Y723" i="1"/>
  <c r="S723" i="1"/>
  <c r="T723" i="1" s="1"/>
  <c r="P723" i="1"/>
  <c r="Z722" i="1"/>
  <c r="Y722" i="1"/>
  <c r="T722" i="1"/>
  <c r="P722" i="1"/>
  <c r="Z721" i="1"/>
  <c r="Y721" i="1"/>
  <c r="T721" i="1"/>
  <c r="P721" i="1"/>
  <c r="Z720" i="1"/>
  <c r="Y720" i="1"/>
  <c r="T720" i="1"/>
  <c r="P720" i="1"/>
  <c r="Z719" i="1"/>
  <c r="Y719" i="1"/>
  <c r="T719" i="1"/>
  <c r="P719" i="1"/>
  <c r="Z718" i="1"/>
  <c r="Y718" i="1"/>
  <c r="S718" i="1"/>
  <c r="T718" i="1" s="1"/>
  <c r="P718" i="1"/>
  <c r="Z717" i="1"/>
  <c r="Y717" i="1"/>
  <c r="S717" i="1"/>
  <c r="T717" i="1" s="1"/>
  <c r="P717" i="1"/>
  <c r="Z716" i="1"/>
  <c r="Y716" i="1"/>
  <c r="S716" i="1"/>
  <c r="T716" i="1" s="1"/>
  <c r="P716" i="1"/>
  <c r="Z715" i="1"/>
  <c r="Y715" i="1"/>
  <c r="S715" i="1"/>
  <c r="T715" i="1" s="1"/>
  <c r="P715" i="1"/>
  <c r="Z714" i="1"/>
  <c r="Y714" i="1"/>
  <c r="S714" i="1"/>
  <c r="T714" i="1" s="1"/>
  <c r="P714" i="1"/>
  <c r="Z713" i="1"/>
  <c r="Y713" i="1"/>
  <c r="S713" i="1"/>
  <c r="T713" i="1" s="1"/>
  <c r="P713" i="1"/>
  <c r="Z712" i="1"/>
  <c r="Y712" i="1"/>
  <c r="S712" i="1"/>
  <c r="T712" i="1" s="1"/>
  <c r="P712" i="1"/>
  <c r="Z711" i="1"/>
  <c r="Y711" i="1"/>
  <c r="S711" i="1"/>
  <c r="T711" i="1" s="1"/>
  <c r="P711" i="1"/>
  <c r="Z710" i="1"/>
  <c r="Y710" i="1"/>
  <c r="S710" i="1"/>
  <c r="T710" i="1" s="1"/>
  <c r="P710" i="1"/>
  <c r="Z709" i="1"/>
  <c r="Y709" i="1"/>
  <c r="S709" i="1"/>
  <c r="T709" i="1" s="1"/>
  <c r="P709" i="1"/>
  <c r="Z708" i="1"/>
  <c r="Y708" i="1"/>
  <c r="S708" i="1"/>
  <c r="T708" i="1" s="1"/>
  <c r="P708" i="1"/>
  <c r="Z707" i="1"/>
  <c r="Y707" i="1"/>
  <c r="S707" i="1"/>
  <c r="T707" i="1" s="1"/>
  <c r="P707" i="1"/>
  <c r="Z706" i="1"/>
  <c r="Y706" i="1"/>
  <c r="S706" i="1"/>
  <c r="T706" i="1" s="1"/>
  <c r="P706" i="1"/>
  <c r="Z705" i="1"/>
  <c r="Y705" i="1"/>
  <c r="S705" i="1"/>
  <c r="T705" i="1" s="1"/>
  <c r="P705" i="1"/>
  <c r="Z704" i="1"/>
  <c r="Y704" i="1"/>
  <c r="S704" i="1"/>
  <c r="T704" i="1" s="1"/>
  <c r="P704" i="1"/>
  <c r="Z703" i="1"/>
  <c r="Y703" i="1"/>
  <c r="S703" i="1"/>
  <c r="T703" i="1" s="1"/>
  <c r="P703" i="1"/>
  <c r="Z702" i="1"/>
  <c r="Y702" i="1"/>
  <c r="S702" i="1"/>
  <c r="T702" i="1" s="1"/>
  <c r="P702" i="1"/>
  <c r="Z701" i="1"/>
  <c r="Y701" i="1"/>
  <c r="S701" i="1"/>
  <c r="T701" i="1" s="1"/>
  <c r="P701" i="1"/>
  <c r="Z700" i="1"/>
  <c r="Y700" i="1"/>
  <c r="S700" i="1"/>
  <c r="T700" i="1" s="1"/>
  <c r="P700" i="1"/>
  <c r="Z699" i="1"/>
  <c r="Y699" i="1"/>
  <c r="S699" i="1"/>
  <c r="T699" i="1" s="1"/>
  <c r="P699" i="1"/>
  <c r="Z698" i="1"/>
  <c r="Y698" i="1"/>
  <c r="S698" i="1"/>
  <c r="T698" i="1" s="1"/>
  <c r="P698" i="1"/>
  <c r="Z697" i="1"/>
  <c r="Y697" i="1"/>
  <c r="S697" i="1"/>
  <c r="T697" i="1" s="1"/>
  <c r="P697" i="1"/>
  <c r="Z696" i="1"/>
  <c r="Y696" i="1"/>
  <c r="S696" i="1"/>
  <c r="T696" i="1" s="1"/>
  <c r="P696" i="1"/>
  <c r="Z695" i="1"/>
  <c r="Y695" i="1"/>
  <c r="S695" i="1"/>
  <c r="T695" i="1" s="1"/>
  <c r="P695" i="1"/>
  <c r="Z694" i="1"/>
  <c r="Y694" i="1"/>
  <c r="S694" i="1"/>
  <c r="T694" i="1" s="1"/>
  <c r="P694" i="1"/>
  <c r="Z693" i="1"/>
  <c r="Y693" i="1"/>
  <c r="S693" i="1"/>
  <c r="T693" i="1" s="1"/>
  <c r="P693" i="1"/>
  <c r="Z692" i="1"/>
  <c r="Y692" i="1"/>
  <c r="S692" i="1"/>
  <c r="T692" i="1" s="1"/>
  <c r="P692" i="1"/>
  <c r="Z691" i="1"/>
  <c r="Y691" i="1"/>
  <c r="S691" i="1"/>
  <c r="T691" i="1" s="1"/>
  <c r="P691" i="1"/>
  <c r="Z690" i="1"/>
  <c r="Y690" i="1"/>
  <c r="S690" i="1"/>
  <c r="T690" i="1" s="1"/>
  <c r="P690" i="1"/>
  <c r="Z689" i="1"/>
  <c r="Y689" i="1"/>
  <c r="S689" i="1"/>
  <c r="T689" i="1" s="1"/>
  <c r="P689" i="1"/>
  <c r="Z688" i="1"/>
  <c r="Y688" i="1"/>
  <c r="S688" i="1"/>
  <c r="T688" i="1" s="1"/>
  <c r="P688" i="1"/>
  <c r="Z687" i="1"/>
  <c r="Y687" i="1"/>
  <c r="S687" i="1"/>
  <c r="T687" i="1" s="1"/>
  <c r="P687" i="1"/>
  <c r="Z686" i="1"/>
  <c r="Y686" i="1"/>
  <c r="S686" i="1"/>
  <c r="T686" i="1" s="1"/>
  <c r="P686" i="1"/>
  <c r="Z685" i="1"/>
  <c r="Y685" i="1"/>
  <c r="S685" i="1"/>
  <c r="T685" i="1" s="1"/>
  <c r="P685" i="1"/>
  <c r="Z684" i="1"/>
  <c r="Y684" i="1"/>
  <c r="S684" i="1"/>
  <c r="T684" i="1" s="1"/>
  <c r="P684" i="1"/>
  <c r="Z683" i="1"/>
  <c r="Y683" i="1"/>
  <c r="S683" i="1"/>
  <c r="T683" i="1" s="1"/>
  <c r="P683" i="1"/>
  <c r="Z682" i="1"/>
  <c r="Y682" i="1"/>
  <c r="S682" i="1"/>
  <c r="T682" i="1" s="1"/>
  <c r="P682" i="1"/>
  <c r="Z681" i="1"/>
  <c r="Y681" i="1"/>
  <c r="S681" i="1"/>
  <c r="T681" i="1" s="1"/>
  <c r="P681" i="1"/>
  <c r="Z680" i="1"/>
  <c r="Y680" i="1"/>
  <c r="S680" i="1"/>
  <c r="T680" i="1" s="1"/>
  <c r="P680" i="1"/>
  <c r="Z679" i="1"/>
  <c r="Y679" i="1"/>
  <c r="S679" i="1"/>
  <c r="T679" i="1" s="1"/>
  <c r="P679" i="1"/>
  <c r="Z678" i="1"/>
  <c r="Y678" i="1"/>
  <c r="S678" i="1"/>
  <c r="T678" i="1" s="1"/>
  <c r="P678" i="1"/>
  <c r="Z677" i="1"/>
  <c r="Y677" i="1"/>
  <c r="S677" i="1"/>
  <c r="T677" i="1" s="1"/>
  <c r="P677" i="1"/>
  <c r="Z676" i="1"/>
  <c r="Y676" i="1"/>
  <c r="S676" i="1"/>
  <c r="T676" i="1" s="1"/>
  <c r="P676" i="1"/>
  <c r="Z675" i="1"/>
  <c r="Y675" i="1"/>
  <c r="S675" i="1"/>
  <c r="T675" i="1" s="1"/>
  <c r="P675" i="1"/>
  <c r="Z674" i="1"/>
  <c r="Y674" i="1"/>
  <c r="S674" i="1"/>
  <c r="T674" i="1" s="1"/>
  <c r="P674" i="1"/>
  <c r="Z673" i="1"/>
  <c r="Y673" i="1"/>
  <c r="S673" i="1"/>
  <c r="T673" i="1" s="1"/>
  <c r="P673" i="1"/>
  <c r="Z672" i="1"/>
  <c r="Y672" i="1"/>
  <c r="S672" i="1"/>
  <c r="T672" i="1" s="1"/>
  <c r="P672" i="1"/>
  <c r="Z671" i="1"/>
  <c r="Y671" i="1"/>
  <c r="S671" i="1"/>
  <c r="T671" i="1" s="1"/>
  <c r="P671" i="1"/>
  <c r="Z670" i="1"/>
  <c r="Y670" i="1"/>
  <c r="S670" i="1"/>
  <c r="T670" i="1" s="1"/>
  <c r="P670" i="1"/>
  <c r="Z669" i="1"/>
  <c r="Y669" i="1"/>
  <c r="S669" i="1"/>
  <c r="T669" i="1" s="1"/>
  <c r="P669" i="1"/>
  <c r="Z668" i="1"/>
  <c r="Y668" i="1"/>
  <c r="S668" i="1"/>
  <c r="T668" i="1" s="1"/>
  <c r="P668" i="1"/>
  <c r="Z667" i="1"/>
  <c r="Y667" i="1"/>
  <c r="S667" i="1"/>
  <c r="T667" i="1" s="1"/>
  <c r="P667" i="1"/>
  <c r="Z666" i="1"/>
  <c r="Y666" i="1"/>
  <c r="Y775" i="1" s="1"/>
  <c r="S666" i="1"/>
  <c r="T666" i="1" s="1"/>
  <c r="P666" i="1"/>
  <c r="V664" i="1"/>
  <c r="A664" i="1"/>
  <c r="W663" i="1"/>
  <c r="P663" i="1"/>
  <c r="S663" i="1" s="1"/>
  <c r="W662" i="1"/>
  <c r="P662" i="1"/>
  <c r="S662" i="1" s="1"/>
  <c r="W661" i="1"/>
  <c r="P661" i="1"/>
  <c r="S661" i="1" s="1"/>
  <c r="Y660" i="1"/>
  <c r="W660" i="1"/>
  <c r="P660" i="1"/>
  <c r="S660" i="1" s="1"/>
  <c r="Y659" i="1"/>
  <c r="W659" i="1"/>
  <c r="P659" i="1"/>
  <c r="S659" i="1" s="1"/>
  <c r="T659" i="1" s="1"/>
  <c r="Y658" i="1"/>
  <c r="W658" i="1"/>
  <c r="P658" i="1"/>
  <c r="S658" i="1" s="1"/>
  <c r="Y657" i="1"/>
  <c r="W657" i="1"/>
  <c r="P657" i="1"/>
  <c r="S657" i="1" s="1"/>
  <c r="Y656" i="1"/>
  <c r="W656" i="1"/>
  <c r="P656" i="1"/>
  <c r="S656" i="1" s="1"/>
  <c r="Y655" i="1"/>
  <c r="W655" i="1"/>
  <c r="P655" i="1"/>
  <c r="S655" i="1" s="1"/>
  <c r="X655" i="1" s="1"/>
  <c r="Z655" i="1" s="1"/>
  <c r="Y654" i="1"/>
  <c r="W654" i="1"/>
  <c r="P654" i="1"/>
  <c r="S654" i="1" s="1"/>
  <c r="T654" i="1" s="1"/>
  <c r="Y653" i="1"/>
  <c r="W653" i="1"/>
  <c r="P653" i="1"/>
  <c r="S653" i="1" s="1"/>
  <c r="Y652" i="1"/>
  <c r="W652" i="1"/>
  <c r="P652" i="1"/>
  <c r="S652" i="1" s="1"/>
  <c r="Y651" i="1"/>
  <c r="W651" i="1"/>
  <c r="P651" i="1"/>
  <c r="S651" i="1" s="1"/>
  <c r="Y650" i="1"/>
  <c r="W650" i="1"/>
  <c r="P650" i="1"/>
  <c r="S650" i="1" s="1"/>
  <c r="Y649" i="1"/>
  <c r="W649" i="1"/>
  <c r="P649" i="1"/>
  <c r="S649" i="1" s="1"/>
  <c r="Y648" i="1"/>
  <c r="W648" i="1"/>
  <c r="P648" i="1"/>
  <c r="S648" i="1" s="1"/>
  <c r="Y647" i="1"/>
  <c r="W647" i="1"/>
  <c r="P647" i="1"/>
  <c r="S647" i="1" s="1"/>
  <c r="Y646" i="1"/>
  <c r="W646" i="1"/>
  <c r="P646" i="1"/>
  <c r="S646" i="1" s="1"/>
  <c r="T646" i="1" s="1"/>
  <c r="Y645" i="1"/>
  <c r="W645" i="1"/>
  <c r="P645" i="1"/>
  <c r="S645" i="1" s="1"/>
  <c r="T645" i="1" s="1"/>
  <c r="Y644" i="1"/>
  <c r="W644" i="1"/>
  <c r="P644" i="1"/>
  <c r="S644" i="1" s="1"/>
  <c r="Y643" i="1"/>
  <c r="W643" i="1"/>
  <c r="P643" i="1"/>
  <c r="S643" i="1" s="1"/>
  <c r="Y642" i="1"/>
  <c r="W642" i="1"/>
  <c r="P642" i="1"/>
  <c r="S642" i="1" s="1"/>
  <c r="T642" i="1" s="1"/>
  <c r="Y641" i="1"/>
  <c r="W641" i="1"/>
  <c r="P641" i="1"/>
  <c r="S641" i="1" s="1"/>
  <c r="Y640" i="1"/>
  <c r="W640" i="1"/>
  <c r="P640" i="1"/>
  <c r="S640" i="1" s="1"/>
  <c r="Z639" i="1"/>
  <c r="Y639" i="1"/>
  <c r="S639" i="1"/>
  <c r="T639" i="1" s="1"/>
  <c r="P639" i="1"/>
  <c r="Z638" i="1"/>
  <c r="Y638" i="1"/>
  <c r="Y664" i="1" s="1"/>
  <c r="S638" i="1"/>
  <c r="T638" i="1" s="1"/>
  <c r="P638" i="1"/>
  <c r="V636" i="1"/>
  <c r="A636" i="1"/>
  <c r="W635" i="1"/>
  <c r="P635" i="1"/>
  <c r="S635" i="1" s="1"/>
  <c r="Z634" i="1"/>
  <c r="S634" i="1"/>
  <c r="T634" i="1" s="1"/>
  <c r="W633" i="1"/>
  <c r="P633" i="1"/>
  <c r="S633" i="1" s="1"/>
  <c r="W632" i="1"/>
  <c r="P632" i="1"/>
  <c r="S632" i="1" s="1"/>
  <c r="W631" i="1"/>
  <c r="P631" i="1"/>
  <c r="S631" i="1" s="1"/>
  <c r="W630" i="1"/>
  <c r="P630" i="1"/>
  <c r="S630" i="1" s="1"/>
  <c r="T630" i="1" s="1"/>
  <c r="W629" i="1"/>
  <c r="P629" i="1"/>
  <c r="S629" i="1" s="1"/>
  <c r="W628" i="1"/>
  <c r="P628" i="1"/>
  <c r="S628" i="1" s="1"/>
  <c r="W627" i="1"/>
  <c r="P627" i="1"/>
  <c r="S627" i="1" s="1"/>
  <c r="T627" i="1" s="1"/>
  <c r="W626" i="1"/>
  <c r="P626" i="1"/>
  <c r="S626" i="1" s="1"/>
  <c r="T626" i="1" s="1"/>
  <c r="Y625" i="1"/>
  <c r="W625" i="1"/>
  <c r="P625" i="1"/>
  <c r="S625" i="1" s="1"/>
  <c r="Y624" i="1"/>
  <c r="W624" i="1"/>
  <c r="P624" i="1"/>
  <c r="S624" i="1" s="1"/>
  <c r="Y623" i="1"/>
  <c r="W623" i="1"/>
  <c r="P623" i="1"/>
  <c r="S623" i="1" s="1"/>
  <c r="Y622" i="1"/>
  <c r="W622" i="1"/>
  <c r="P622" i="1"/>
  <c r="S622" i="1" s="1"/>
  <c r="T622" i="1" s="1"/>
  <c r="Y621" i="1"/>
  <c r="W621" i="1"/>
  <c r="P621" i="1"/>
  <c r="S621" i="1" s="1"/>
  <c r="T621" i="1" s="1"/>
  <c r="Y620" i="1"/>
  <c r="W620" i="1"/>
  <c r="P620" i="1"/>
  <c r="S620" i="1" s="1"/>
  <c r="Y619" i="1"/>
  <c r="W619" i="1"/>
  <c r="P619" i="1"/>
  <c r="S619" i="1" s="1"/>
  <c r="Y618" i="1"/>
  <c r="W618" i="1"/>
  <c r="P618" i="1"/>
  <c r="S618" i="1" s="1"/>
  <c r="T618" i="1" s="1"/>
  <c r="Y617" i="1"/>
  <c r="W617" i="1"/>
  <c r="P617" i="1"/>
  <c r="S617" i="1" s="1"/>
  <c r="Y616" i="1"/>
  <c r="W616" i="1"/>
  <c r="P616" i="1"/>
  <c r="S616" i="1" s="1"/>
  <c r="Z615" i="1"/>
  <c r="Y615" i="1"/>
  <c r="S615" i="1"/>
  <c r="T615" i="1" s="1"/>
  <c r="P615" i="1"/>
  <c r="Z614" i="1"/>
  <c r="Y614" i="1"/>
  <c r="S614" i="1"/>
  <c r="T614" i="1" s="1"/>
  <c r="P614" i="1"/>
  <c r="Z613" i="1"/>
  <c r="Y613" i="1"/>
  <c r="S613" i="1"/>
  <c r="T613" i="1" s="1"/>
  <c r="P613" i="1"/>
  <c r="Z612" i="1"/>
  <c r="Y612" i="1"/>
  <c r="S612" i="1"/>
  <c r="T612" i="1" s="1"/>
  <c r="P612" i="1"/>
  <c r="Z611" i="1"/>
  <c r="Y611" i="1"/>
  <c r="Y636" i="1" s="1"/>
  <c r="S611" i="1"/>
  <c r="T611" i="1" s="1"/>
  <c r="P611" i="1"/>
  <c r="V609" i="1"/>
  <c r="A609" i="1"/>
  <c r="W608" i="1"/>
  <c r="P608" i="1"/>
  <c r="S608" i="1" s="1"/>
  <c r="T608" i="1" s="1"/>
  <c r="W607" i="1"/>
  <c r="P607" i="1"/>
  <c r="S607" i="1" s="1"/>
  <c r="W606" i="1"/>
  <c r="P606" i="1"/>
  <c r="S606" i="1" s="1"/>
  <c r="W605" i="1"/>
  <c r="P605" i="1"/>
  <c r="S605" i="1" s="1"/>
  <c r="W604" i="1"/>
  <c r="P604" i="1"/>
  <c r="S604" i="1" s="1"/>
  <c r="W603" i="1"/>
  <c r="P603" i="1"/>
  <c r="S603" i="1" s="1"/>
  <c r="W602" i="1"/>
  <c r="P602" i="1"/>
  <c r="S602" i="1" s="1"/>
  <c r="T602" i="1" s="1"/>
  <c r="W601" i="1"/>
  <c r="P601" i="1"/>
  <c r="S601" i="1" s="1"/>
  <c r="T601" i="1" s="1"/>
  <c r="W600" i="1"/>
  <c r="P600" i="1"/>
  <c r="S600" i="1" s="1"/>
  <c r="T600" i="1" s="1"/>
  <c r="W599" i="1"/>
  <c r="P599" i="1"/>
  <c r="S599" i="1" s="1"/>
  <c r="W598" i="1"/>
  <c r="P598" i="1"/>
  <c r="S598" i="1" s="1"/>
  <c r="T598" i="1" s="1"/>
  <c r="W597" i="1"/>
  <c r="P597" i="1"/>
  <c r="S597" i="1" s="1"/>
  <c r="W596" i="1"/>
  <c r="P596" i="1"/>
  <c r="S596" i="1" s="1"/>
  <c r="W595" i="1"/>
  <c r="P595" i="1"/>
  <c r="S595" i="1" s="1"/>
  <c r="W594" i="1"/>
  <c r="P594" i="1"/>
  <c r="S594" i="1" s="1"/>
  <c r="T594" i="1" s="1"/>
  <c r="Y593" i="1"/>
  <c r="W593" i="1"/>
  <c r="P593" i="1"/>
  <c r="S593" i="1" s="1"/>
  <c r="T593" i="1" s="1"/>
  <c r="Y592" i="1"/>
  <c r="W592" i="1"/>
  <c r="P592" i="1"/>
  <c r="S592" i="1" s="1"/>
  <c r="Y591" i="1"/>
  <c r="W591" i="1"/>
  <c r="P591" i="1"/>
  <c r="S591" i="1" s="1"/>
  <c r="Y590" i="1"/>
  <c r="W590" i="1"/>
  <c r="P590" i="1"/>
  <c r="S590" i="1" s="1"/>
  <c r="T590" i="1" s="1"/>
  <c r="Y589" i="1"/>
  <c r="W589" i="1"/>
  <c r="P589" i="1"/>
  <c r="S589" i="1" s="1"/>
  <c r="T589" i="1" s="1"/>
  <c r="Y588" i="1"/>
  <c r="W588" i="1"/>
  <c r="P588" i="1"/>
  <c r="S588" i="1" s="1"/>
  <c r="Y587" i="1"/>
  <c r="W587" i="1"/>
  <c r="P587" i="1"/>
  <c r="S587" i="1" s="1"/>
  <c r="Y586" i="1"/>
  <c r="W586" i="1"/>
  <c r="P586" i="1"/>
  <c r="S586" i="1" s="1"/>
  <c r="Y585" i="1"/>
  <c r="W585" i="1"/>
  <c r="P585" i="1"/>
  <c r="S585" i="1" s="1"/>
  <c r="Y584" i="1"/>
  <c r="W584" i="1"/>
  <c r="P584" i="1"/>
  <c r="S584" i="1" s="1"/>
  <c r="T584" i="1" s="1"/>
  <c r="Y583" i="1"/>
  <c r="W583" i="1"/>
  <c r="P583" i="1"/>
  <c r="S583" i="1" s="1"/>
  <c r="Y582" i="1"/>
  <c r="W582" i="1"/>
  <c r="P582" i="1"/>
  <c r="S582" i="1" s="1"/>
  <c r="Y581" i="1"/>
  <c r="W581" i="1"/>
  <c r="P581" i="1"/>
  <c r="S581" i="1" s="1"/>
  <c r="Y580" i="1"/>
  <c r="W580" i="1"/>
  <c r="P580" i="1"/>
  <c r="S580" i="1" s="1"/>
  <c r="Y579" i="1"/>
  <c r="W579" i="1"/>
  <c r="P579" i="1"/>
  <c r="S579" i="1" s="1"/>
  <c r="T579" i="1" s="1"/>
  <c r="Y578" i="1"/>
  <c r="W578" i="1"/>
  <c r="P578" i="1"/>
  <c r="S578" i="1" s="1"/>
  <c r="T578" i="1" s="1"/>
  <c r="Y577" i="1"/>
  <c r="W577" i="1"/>
  <c r="P577" i="1"/>
  <c r="S577" i="1" s="1"/>
  <c r="Y576" i="1"/>
  <c r="W576" i="1"/>
  <c r="P576" i="1"/>
  <c r="S576" i="1" s="1"/>
  <c r="Y575" i="1"/>
  <c r="W575" i="1"/>
  <c r="P575" i="1"/>
  <c r="S575" i="1" s="1"/>
  <c r="Y574" i="1"/>
  <c r="W574" i="1"/>
  <c r="P574" i="1"/>
  <c r="S574" i="1" s="1"/>
  <c r="T574" i="1" s="1"/>
  <c r="Y573" i="1"/>
  <c r="W573" i="1"/>
  <c r="P573" i="1"/>
  <c r="S573" i="1" s="1"/>
  <c r="Y572" i="1"/>
  <c r="W572" i="1"/>
  <c r="P572" i="1"/>
  <c r="S572" i="1" s="1"/>
  <c r="Y571" i="1"/>
  <c r="W571" i="1"/>
  <c r="P571" i="1"/>
  <c r="S571" i="1" s="1"/>
  <c r="Y570" i="1"/>
  <c r="W570" i="1"/>
  <c r="P570" i="1"/>
  <c r="S570" i="1" s="1"/>
  <c r="Y569" i="1"/>
  <c r="W569" i="1"/>
  <c r="P569" i="1"/>
  <c r="S569" i="1" s="1"/>
  <c r="T569" i="1" s="1"/>
  <c r="Y568" i="1"/>
  <c r="W568" i="1"/>
  <c r="P568" i="1"/>
  <c r="S568" i="1" s="1"/>
  <c r="Y567" i="1"/>
  <c r="W567" i="1"/>
  <c r="P567" i="1"/>
  <c r="S567" i="1" s="1"/>
  <c r="Y566" i="1"/>
  <c r="W566" i="1"/>
  <c r="P566" i="1"/>
  <c r="S566" i="1" s="1"/>
  <c r="T566" i="1" s="1"/>
  <c r="Y565" i="1"/>
  <c r="W565" i="1"/>
  <c r="P565" i="1"/>
  <c r="S565" i="1" s="1"/>
  <c r="T565" i="1" s="1"/>
  <c r="Y564" i="1"/>
  <c r="W564" i="1"/>
  <c r="P564" i="1"/>
  <c r="S564" i="1" s="1"/>
  <c r="T564" i="1" s="1"/>
  <c r="Y563" i="1"/>
  <c r="W563" i="1"/>
  <c r="P563" i="1"/>
  <c r="S563" i="1" s="1"/>
  <c r="Y562" i="1"/>
  <c r="W562" i="1"/>
  <c r="P562" i="1"/>
  <c r="S562" i="1" s="1"/>
  <c r="Y561" i="1"/>
  <c r="W561" i="1"/>
  <c r="P561" i="1"/>
  <c r="S561" i="1" s="1"/>
  <c r="Y560" i="1"/>
  <c r="W560" i="1"/>
  <c r="P560" i="1"/>
  <c r="S560" i="1" s="1"/>
  <c r="Y559" i="1"/>
  <c r="W559" i="1"/>
  <c r="P559" i="1"/>
  <c r="S559" i="1" s="1"/>
  <c r="Y558" i="1"/>
  <c r="W558" i="1"/>
  <c r="P558" i="1"/>
  <c r="S558" i="1" s="1"/>
  <c r="X558" i="1" s="1"/>
  <c r="Z558" i="1" s="1"/>
  <c r="Y557" i="1"/>
  <c r="W557" i="1"/>
  <c r="P557" i="1"/>
  <c r="S557" i="1" s="1"/>
  <c r="T557" i="1" s="1"/>
  <c r="Y556" i="1"/>
  <c r="W556" i="1"/>
  <c r="P556" i="1"/>
  <c r="S556" i="1" s="1"/>
  <c r="Y555" i="1"/>
  <c r="W555" i="1"/>
  <c r="P555" i="1"/>
  <c r="S555" i="1" s="1"/>
  <c r="Y554" i="1"/>
  <c r="W554" i="1"/>
  <c r="P554" i="1"/>
  <c r="S554" i="1" s="1"/>
  <c r="T554" i="1" s="1"/>
  <c r="Y553" i="1"/>
  <c r="W553" i="1"/>
  <c r="P553" i="1"/>
  <c r="S553" i="1" s="1"/>
  <c r="T553" i="1" s="1"/>
  <c r="Y552" i="1"/>
  <c r="W552" i="1"/>
  <c r="P552" i="1"/>
  <c r="S552" i="1" s="1"/>
  <c r="Y551" i="1"/>
  <c r="W551" i="1"/>
  <c r="P551" i="1"/>
  <c r="S551" i="1" s="1"/>
  <c r="Y550" i="1"/>
  <c r="W550" i="1"/>
  <c r="P550" i="1"/>
  <c r="S550" i="1" s="1"/>
  <c r="Y549" i="1"/>
  <c r="W549" i="1"/>
  <c r="P549" i="1"/>
  <c r="S549" i="1" s="1"/>
  <c r="T549" i="1" s="1"/>
  <c r="Y548" i="1"/>
  <c r="W548" i="1"/>
  <c r="P548" i="1"/>
  <c r="S548" i="1" s="1"/>
  <c r="T548" i="1" s="1"/>
  <c r="Y547" i="1"/>
  <c r="W547" i="1"/>
  <c r="P547" i="1"/>
  <c r="S547" i="1" s="1"/>
  <c r="Y546" i="1"/>
  <c r="W546" i="1"/>
  <c r="P546" i="1"/>
  <c r="S546" i="1" s="1"/>
  <c r="Y545" i="1"/>
  <c r="W545" i="1"/>
  <c r="P545" i="1"/>
  <c r="S545" i="1" s="1"/>
  <c r="Y544" i="1"/>
  <c r="W544" i="1"/>
  <c r="P544" i="1"/>
  <c r="S544" i="1" s="1"/>
  <c r="Y543" i="1"/>
  <c r="W543" i="1"/>
  <c r="P543" i="1"/>
  <c r="S543" i="1" s="1"/>
  <c r="T543" i="1" s="1"/>
  <c r="Y542" i="1"/>
  <c r="W542" i="1"/>
  <c r="P542" i="1"/>
  <c r="S542" i="1" s="1"/>
  <c r="T542" i="1" s="1"/>
  <c r="Y541" i="1"/>
  <c r="W541" i="1"/>
  <c r="P541" i="1"/>
  <c r="S541" i="1" s="1"/>
  <c r="Y540" i="1"/>
  <c r="W540" i="1"/>
  <c r="P540" i="1"/>
  <c r="S540" i="1" s="1"/>
  <c r="Y539" i="1"/>
  <c r="W539" i="1"/>
  <c r="P539" i="1"/>
  <c r="S539" i="1" s="1"/>
  <c r="Y538" i="1"/>
  <c r="W538" i="1"/>
  <c r="P538" i="1"/>
  <c r="S538" i="1" s="1"/>
  <c r="Y537" i="1"/>
  <c r="W537" i="1"/>
  <c r="P537" i="1"/>
  <c r="S537" i="1" s="1"/>
  <c r="T537" i="1" s="1"/>
  <c r="Y536" i="1"/>
  <c r="W536" i="1"/>
  <c r="P536" i="1"/>
  <c r="S536" i="1" s="1"/>
  <c r="Y535" i="1"/>
  <c r="W535" i="1"/>
  <c r="P535" i="1"/>
  <c r="S535" i="1" s="1"/>
  <c r="Y534" i="1"/>
  <c r="W534" i="1"/>
  <c r="P534" i="1"/>
  <c r="S534" i="1" s="1"/>
  <c r="Y533" i="1"/>
  <c r="W533" i="1"/>
  <c r="P533" i="1"/>
  <c r="S533" i="1" s="1"/>
  <c r="Y532" i="1"/>
  <c r="W532" i="1"/>
  <c r="P532" i="1"/>
  <c r="S532" i="1" s="1"/>
  <c r="T532" i="1" s="1"/>
  <c r="Y531" i="1"/>
  <c r="W531" i="1"/>
  <c r="P531" i="1"/>
  <c r="S531" i="1" s="1"/>
  <c r="Y530" i="1"/>
  <c r="W530" i="1"/>
  <c r="P530" i="1"/>
  <c r="S530" i="1" s="1"/>
  <c r="T530" i="1" s="1"/>
  <c r="Y529" i="1"/>
  <c r="W529" i="1"/>
  <c r="P529" i="1"/>
  <c r="S529" i="1" s="1"/>
  <c r="T529" i="1" s="1"/>
  <c r="Y528" i="1"/>
  <c r="W528" i="1"/>
  <c r="P528" i="1"/>
  <c r="S528" i="1" s="1"/>
  <c r="Y527" i="1"/>
  <c r="W527" i="1"/>
  <c r="P527" i="1"/>
  <c r="S527" i="1" s="1"/>
  <c r="T527" i="1" s="1"/>
  <c r="Y526" i="1"/>
  <c r="W526" i="1"/>
  <c r="P526" i="1"/>
  <c r="S526" i="1" s="1"/>
  <c r="Y525" i="1"/>
  <c r="W525" i="1"/>
  <c r="P525" i="1"/>
  <c r="S525" i="1" s="1"/>
  <c r="T525" i="1" s="1"/>
  <c r="Y524" i="1"/>
  <c r="W524" i="1"/>
  <c r="P524" i="1"/>
  <c r="S524" i="1" s="1"/>
  <c r="Y523" i="1"/>
  <c r="W523" i="1"/>
  <c r="P523" i="1"/>
  <c r="S523" i="1" s="1"/>
  <c r="Y522" i="1"/>
  <c r="W522" i="1"/>
  <c r="P522" i="1"/>
  <c r="S522" i="1" s="1"/>
  <c r="Y521" i="1"/>
  <c r="W521" i="1"/>
  <c r="P521" i="1"/>
  <c r="S521" i="1" s="1"/>
  <c r="Z520" i="1"/>
  <c r="Y520" i="1"/>
  <c r="T520" i="1"/>
  <c r="P520" i="1"/>
  <c r="Z519" i="1"/>
  <c r="Y519" i="1"/>
  <c r="T519" i="1"/>
  <c r="P519" i="1"/>
  <c r="Z518" i="1"/>
  <c r="Y518" i="1"/>
  <c r="T518" i="1"/>
  <c r="P518" i="1"/>
  <c r="Z517" i="1"/>
  <c r="Y517" i="1"/>
  <c r="T517" i="1"/>
  <c r="P517" i="1"/>
  <c r="Z516" i="1"/>
  <c r="Y516" i="1"/>
  <c r="T516" i="1"/>
  <c r="P516" i="1"/>
  <c r="Z515" i="1"/>
  <c r="Y515" i="1"/>
  <c r="T515" i="1"/>
  <c r="P515" i="1"/>
  <c r="Z514" i="1"/>
  <c r="Y514" i="1"/>
  <c r="T514" i="1"/>
  <c r="P514" i="1"/>
  <c r="Z513" i="1"/>
  <c r="Y513" i="1"/>
  <c r="T513" i="1"/>
  <c r="P513" i="1"/>
  <c r="Z512" i="1"/>
  <c r="Y512" i="1"/>
  <c r="T512" i="1"/>
  <c r="P512" i="1"/>
  <c r="Z511" i="1"/>
  <c r="Y511" i="1"/>
  <c r="T511" i="1"/>
  <c r="P511" i="1"/>
  <c r="Z510" i="1"/>
  <c r="Y510" i="1"/>
  <c r="T510" i="1"/>
  <c r="P510" i="1"/>
  <c r="Z509" i="1"/>
  <c r="Y509" i="1"/>
  <c r="S509" i="1"/>
  <c r="T509" i="1" s="1"/>
  <c r="P509" i="1"/>
  <c r="Z508" i="1"/>
  <c r="Y508" i="1"/>
  <c r="S508" i="1"/>
  <c r="T508" i="1" s="1"/>
  <c r="P508" i="1"/>
  <c r="Z507" i="1"/>
  <c r="Y507" i="1"/>
  <c r="S507" i="1"/>
  <c r="T507" i="1" s="1"/>
  <c r="P507" i="1"/>
  <c r="Z506" i="1"/>
  <c r="Y506" i="1"/>
  <c r="S506" i="1"/>
  <c r="T506" i="1" s="1"/>
  <c r="P506" i="1"/>
  <c r="Z505" i="1"/>
  <c r="Y505" i="1"/>
  <c r="S505" i="1"/>
  <c r="T505" i="1" s="1"/>
  <c r="P505" i="1"/>
  <c r="Z504" i="1"/>
  <c r="Y504" i="1"/>
  <c r="S504" i="1"/>
  <c r="T504" i="1" s="1"/>
  <c r="P504" i="1"/>
  <c r="Z503" i="1"/>
  <c r="Y503" i="1"/>
  <c r="Y609" i="1" s="1"/>
  <c r="S503" i="1"/>
  <c r="T503" i="1" s="1"/>
  <c r="P503" i="1"/>
  <c r="V501" i="1"/>
  <c r="A501" i="1"/>
  <c r="W500" i="1"/>
  <c r="P500" i="1"/>
  <c r="S500" i="1" s="1"/>
  <c r="T500" i="1" s="1"/>
  <c r="W499" i="1"/>
  <c r="P499" i="1"/>
  <c r="S499" i="1" s="1"/>
  <c r="W498" i="1"/>
  <c r="P498" i="1"/>
  <c r="S498" i="1" s="1"/>
  <c r="T498" i="1" s="1"/>
  <c r="W497" i="1"/>
  <c r="P497" i="1"/>
  <c r="S497" i="1" s="1"/>
  <c r="W496" i="1"/>
  <c r="P496" i="1"/>
  <c r="S496" i="1" s="1"/>
  <c r="T496" i="1" s="1"/>
  <c r="W495" i="1"/>
  <c r="P495" i="1"/>
  <c r="S495" i="1" s="1"/>
  <c r="T495" i="1" s="1"/>
  <c r="W494" i="1"/>
  <c r="P494" i="1"/>
  <c r="S494" i="1" s="1"/>
  <c r="T494" i="1" s="1"/>
  <c r="W493" i="1"/>
  <c r="P493" i="1"/>
  <c r="S493" i="1" s="1"/>
  <c r="W492" i="1"/>
  <c r="P492" i="1"/>
  <c r="S492" i="1" s="1"/>
  <c r="T492" i="1" s="1"/>
  <c r="W491" i="1"/>
  <c r="P491" i="1"/>
  <c r="S491" i="1" s="1"/>
  <c r="T491" i="1" s="1"/>
  <c r="W490" i="1"/>
  <c r="P490" i="1"/>
  <c r="S490" i="1" s="1"/>
  <c r="T490" i="1" s="1"/>
  <c r="W489" i="1"/>
  <c r="P489" i="1"/>
  <c r="S489" i="1" s="1"/>
  <c r="W488" i="1"/>
  <c r="P488" i="1"/>
  <c r="S488" i="1" s="1"/>
  <c r="T488" i="1" s="1"/>
  <c r="W487" i="1"/>
  <c r="P487" i="1"/>
  <c r="S487" i="1" s="1"/>
  <c r="Y486" i="1"/>
  <c r="W486" i="1"/>
  <c r="P486" i="1"/>
  <c r="S486" i="1" s="1"/>
  <c r="Y485" i="1"/>
  <c r="W485" i="1"/>
  <c r="P485" i="1"/>
  <c r="S485" i="1" s="1"/>
  <c r="Y484" i="1"/>
  <c r="W484" i="1"/>
  <c r="P484" i="1"/>
  <c r="S484" i="1" s="1"/>
  <c r="Y483" i="1"/>
  <c r="W483" i="1"/>
  <c r="S483" i="1"/>
  <c r="P483" i="1"/>
  <c r="Y482" i="1"/>
  <c r="W482" i="1"/>
  <c r="P482" i="1"/>
  <c r="S482" i="1" s="1"/>
  <c r="T482" i="1" s="1"/>
  <c r="Y481" i="1"/>
  <c r="W481" i="1"/>
  <c r="P481" i="1"/>
  <c r="S481" i="1" s="1"/>
  <c r="T481" i="1" s="1"/>
  <c r="Y480" i="1"/>
  <c r="W480" i="1"/>
  <c r="P480" i="1"/>
  <c r="S480" i="1" s="1"/>
  <c r="T480" i="1" s="1"/>
  <c r="Y479" i="1"/>
  <c r="W479" i="1"/>
  <c r="P479" i="1"/>
  <c r="S479" i="1" s="1"/>
  <c r="Y478" i="1"/>
  <c r="W478" i="1"/>
  <c r="P478" i="1"/>
  <c r="S478" i="1" s="1"/>
  <c r="Y477" i="1"/>
  <c r="W477" i="1"/>
  <c r="P477" i="1"/>
  <c r="S477" i="1" s="1"/>
  <c r="Y476" i="1"/>
  <c r="W476" i="1"/>
  <c r="P476" i="1"/>
  <c r="S476" i="1" s="1"/>
  <c r="T476" i="1" s="1"/>
  <c r="Y475" i="1"/>
  <c r="W475" i="1"/>
  <c r="P475" i="1"/>
  <c r="S475" i="1" s="1"/>
  <c r="Y474" i="1"/>
  <c r="W474" i="1"/>
  <c r="P474" i="1"/>
  <c r="S474" i="1" s="1"/>
  <c r="T474" i="1" s="1"/>
  <c r="Y473" i="1"/>
  <c r="W473" i="1"/>
  <c r="P473" i="1"/>
  <c r="S473" i="1" s="1"/>
  <c r="Y472" i="1"/>
  <c r="W472" i="1"/>
  <c r="P472" i="1"/>
  <c r="S472" i="1" s="1"/>
  <c r="Y471" i="1"/>
  <c r="W471" i="1"/>
  <c r="P471" i="1"/>
  <c r="S471" i="1" s="1"/>
  <c r="Y470" i="1"/>
  <c r="W470" i="1"/>
  <c r="P470" i="1"/>
  <c r="S470" i="1" s="1"/>
  <c r="Y469" i="1"/>
  <c r="W469" i="1"/>
  <c r="P469" i="1"/>
  <c r="S469" i="1" s="1"/>
  <c r="T469" i="1" s="1"/>
  <c r="Y468" i="1"/>
  <c r="W468" i="1"/>
  <c r="P468" i="1"/>
  <c r="S468" i="1" s="1"/>
  <c r="Y467" i="1"/>
  <c r="W467" i="1"/>
  <c r="P467" i="1"/>
  <c r="S467" i="1" s="1"/>
  <c r="Y466" i="1"/>
  <c r="W466" i="1"/>
  <c r="P466" i="1"/>
  <c r="S466" i="1" s="1"/>
  <c r="Y465" i="1"/>
  <c r="W465" i="1"/>
  <c r="P465" i="1"/>
  <c r="S465" i="1" s="1"/>
  <c r="Y464" i="1"/>
  <c r="W464" i="1"/>
  <c r="P464" i="1"/>
  <c r="S464" i="1" s="1"/>
  <c r="Y463" i="1"/>
  <c r="W463" i="1"/>
  <c r="P463" i="1"/>
  <c r="S463" i="1" s="1"/>
  <c r="Y462" i="1"/>
  <c r="W462" i="1"/>
  <c r="P462" i="1"/>
  <c r="S462" i="1" s="1"/>
  <c r="Y461" i="1"/>
  <c r="W461" i="1"/>
  <c r="P461" i="1"/>
  <c r="S461" i="1" s="1"/>
  <c r="T461" i="1" s="1"/>
  <c r="Y460" i="1"/>
  <c r="W460" i="1"/>
  <c r="P460" i="1"/>
  <c r="S460" i="1" s="1"/>
  <c r="Y459" i="1"/>
  <c r="W459" i="1"/>
  <c r="P459" i="1"/>
  <c r="S459" i="1" s="1"/>
  <c r="Y458" i="1"/>
  <c r="W458" i="1"/>
  <c r="P458" i="1"/>
  <c r="S458" i="1" s="1"/>
  <c r="Y457" i="1"/>
  <c r="W457" i="1"/>
  <c r="P457" i="1"/>
  <c r="S457" i="1" s="1"/>
  <c r="T457" i="1" s="1"/>
  <c r="Y456" i="1"/>
  <c r="W456" i="1"/>
  <c r="P456" i="1"/>
  <c r="S456" i="1" s="1"/>
  <c r="Y455" i="1"/>
  <c r="W455" i="1"/>
  <c r="P455" i="1"/>
  <c r="S455" i="1" s="1"/>
  <c r="Y454" i="1"/>
  <c r="W454" i="1"/>
  <c r="P454" i="1"/>
  <c r="S454" i="1" s="1"/>
  <c r="Y453" i="1"/>
  <c r="W453" i="1"/>
  <c r="P453" i="1"/>
  <c r="S453" i="1" s="1"/>
  <c r="Y452" i="1"/>
  <c r="W452" i="1"/>
  <c r="P452" i="1"/>
  <c r="S452" i="1" s="1"/>
  <c r="Y451" i="1"/>
  <c r="W451" i="1"/>
  <c r="P451" i="1"/>
  <c r="S451" i="1" s="1"/>
  <c r="Y450" i="1"/>
  <c r="W450" i="1"/>
  <c r="P450" i="1"/>
  <c r="S450" i="1" s="1"/>
  <c r="Y449" i="1"/>
  <c r="W449" i="1"/>
  <c r="P449" i="1"/>
  <c r="S449" i="1" s="1"/>
  <c r="T449" i="1" s="1"/>
  <c r="Z448" i="1"/>
  <c r="Y448" i="1"/>
  <c r="S448" i="1"/>
  <c r="T448" i="1" s="1"/>
  <c r="P448" i="1"/>
  <c r="Z447" i="1"/>
  <c r="Y447" i="1"/>
  <c r="T447" i="1"/>
  <c r="P447" i="1"/>
  <c r="Z446" i="1"/>
  <c r="Y446" i="1"/>
  <c r="S446" i="1"/>
  <c r="T446" i="1" s="1"/>
  <c r="P446" i="1"/>
  <c r="Z445" i="1"/>
  <c r="Y445" i="1"/>
  <c r="S445" i="1"/>
  <c r="T445" i="1" s="1"/>
  <c r="P445" i="1"/>
  <c r="Y444" i="1"/>
  <c r="X444" i="1"/>
  <c r="Z444" i="1" s="1"/>
  <c r="T444" i="1"/>
  <c r="P444" i="1"/>
  <c r="Z443" i="1"/>
  <c r="Y443" i="1"/>
  <c r="S443" i="1"/>
  <c r="T443" i="1" s="1"/>
  <c r="P443" i="1"/>
  <c r="Z442" i="1"/>
  <c r="Y442" i="1"/>
  <c r="S442" i="1"/>
  <c r="T442" i="1" s="1"/>
  <c r="P442" i="1"/>
  <c r="Z441" i="1"/>
  <c r="Y441" i="1"/>
  <c r="S441" i="1"/>
  <c r="T441" i="1" s="1"/>
  <c r="P441" i="1"/>
  <c r="Z440" i="1"/>
  <c r="Y440" i="1"/>
  <c r="S440" i="1"/>
  <c r="T440" i="1" s="1"/>
  <c r="P440" i="1"/>
  <c r="Z439" i="1"/>
  <c r="Y439" i="1"/>
  <c r="S439" i="1"/>
  <c r="T439" i="1" s="1"/>
  <c r="P439" i="1"/>
  <c r="Z438" i="1"/>
  <c r="Y438" i="1"/>
  <c r="S438" i="1"/>
  <c r="T438" i="1" s="1"/>
  <c r="P438" i="1"/>
  <c r="Z437" i="1"/>
  <c r="Y437" i="1"/>
  <c r="S437" i="1"/>
  <c r="T437" i="1" s="1"/>
  <c r="P437" i="1"/>
  <c r="Z436" i="1"/>
  <c r="Y436" i="1"/>
  <c r="S436" i="1"/>
  <c r="T436" i="1" s="1"/>
  <c r="P436" i="1"/>
  <c r="Z435" i="1"/>
  <c r="Y435" i="1"/>
  <c r="S435" i="1"/>
  <c r="T435" i="1" s="1"/>
  <c r="P435" i="1"/>
  <c r="Z434" i="1"/>
  <c r="Y434" i="1"/>
  <c r="S434" i="1"/>
  <c r="T434" i="1" s="1"/>
  <c r="P434" i="1"/>
  <c r="Z433" i="1"/>
  <c r="Y433" i="1"/>
  <c r="S433" i="1"/>
  <c r="T433" i="1" s="1"/>
  <c r="P433" i="1"/>
  <c r="Z432" i="1"/>
  <c r="Y432" i="1"/>
  <c r="S432" i="1"/>
  <c r="T432" i="1" s="1"/>
  <c r="P432" i="1"/>
  <c r="Z431" i="1"/>
  <c r="Y431" i="1"/>
  <c r="S431" i="1"/>
  <c r="T431" i="1" s="1"/>
  <c r="P431" i="1"/>
  <c r="Z430" i="1"/>
  <c r="Y430" i="1"/>
  <c r="Y501" i="1" s="1"/>
  <c r="S430" i="1"/>
  <c r="T430" i="1" s="1"/>
  <c r="P430" i="1"/>
  <c r="V428" i="1"/>
  <c r="A428" i="1"/>
  <c r="W427" i="1"/>
  <c r="P427" i="1"/>
  <c r="S427" i="1" s="1"/>
  <c r="W426" i="1"/>
  <c r="P426" i="1"/>
  <c r="S426" i="1" s="1"/>
  <c r="Y425" i="1"/>
  <c r="W425" i="1"/>
  <c r="P425" i="1"/>
  <c r="S425" i="1" s="1"/>
  <c r="T425" i="1" s="1"/>
  <c r="Y424" i="1"/>
  <c r="W424" i="1"/>
  <c r="P424" i="1"/>
  <c r="S424" i="1" s="1"/>
  <c r="Y423" i="1"/>
  <c r="W423" i="1"/>
  <c r="P423" i="1"/>
  <c r="S423" i="1" s="1"/>
  <c r="Y422" i="1"/>
  <c r="W422" i="1"/>
  <c r="P422" i="1"/>
  <c r="S422" i="1" s="1"/>
  <c r="Y421" i="1"/>
  <c r="W421" i="1"/>
  <c r="P421" i="1"/>
  <c r="S421" i="1" s="1"/>
  <c r="T421" i="1" s="1"/>
  <c r="Y420" i="1"/>
  <c r="W420" i="1"/>
  <c r="P420" i="1"/>
  <c r="S420" i="1" s="1"/>
  <c r="Y419" i="1"/>
  <c r="W419" i="1"/>
  <c r="P419" i="1"/>
  <c r="S419" i="1" s="1"/>
  <c r="Y418" i="1"/>
  <c r="W418" i="1"/>
  <c r="P418" i="1"/>
  <c r="S418" i="1" s="1"/>
  <c r="T418" i="1" s="1"/>
  <c r="Y417" i="1"/>
  <c r="W417" i="1"/>
  <c r="P417" i="1"/>
  <c r="S417" i="1" s="1"/>
  <c r="Y416" i="1"/>
  <c r="W416" i="1"/>
  <c r="P416" i="1"/>
  <c r="S416" i="1" s="1"/>
  <c r="Y415" i="1"/>
  <c r="W415" i="1"/>
  <c r="P415" i="1"/>
  <c r="S415" i="1" s="1"/>
  <c r="Y414" i="1"/>
  <c r="W414" i="1"/>
  <c r="P414" i="1"/>
  <c r="S414" i="1" s="1"/>
  <c r="Y413" i="1"/>
  <c r="W413" i="1"/>
  <c r="P413" i="1"/>
  <c r="S413" i="1" s="1"/>
  <c r="T413" i="1" s="1"/>
  <c r="Y412" i="1"/>
  <c r="W412" i="1"/>
  <c r="P412" i="1"/>
  <c r="S412" i="1" s="1"/>
  <c r="Y411" i="1"/>
  <c r="W411" i="1"/>
  <c r="P411" i="1"/>
  <c r="S411" i="1" s="1"/>
  <c r="Y410" i="1"/>
  <c r="W410" i="1"/>
  <c r="P410" i="1"/>
  <c r="S410" i="1" s="1"/>
  <c r="Y409" i="1"/>
  <c r="W409" i="1"/>
  <c r="P409" i="1"/>
  <c r="S409" i="1" s="1"/>
  <c r="T409" i="1" s="1"/>
  <c r="Y408" i="1"/>
  <c r="W408" i="1"/>
  <c r="P408" i="1"/>
  <c r="S408" i="1" s="1"/>
  <c r="Y407" i="1"/>
  <c r="W407" i="1"/>
  <c r="P407" i="1"/>
  <c r="S407" i="1" s="1"/>
  <c r="Y406" i="1"/>
  <c r="W406" i="1"/>
  <c r="P406" i="1"/>
  <c r="S406" i="1" s="1"/>
  <c r="T406" i="1" s="1"/>
  <c r="Y405" i="1"/>
  <c r="W405" i="1"/>
  <c r="P405" i="1"/>
  <c r="S405" i="1" s="1"/>
  <c r="Y404" i="1"/>
  <c r="W404" i="1"/>
  <c r="P404" i="1"/>
  <c r="S404" i="1" s="1"/>
  <c r="Y403" i="1"/>
  <c r="W403" i="1"/>
  <c r="P403" i="1"/>
  <c r="S403" i="1" s="1"/>
  <c r="Y402" i="1"/>
  <c r="W402" i="1"/>
  <c r="P402" i="1"/>
  <c r="S402" i="1" s="1"/>
  <c r="Y401" i="1"/>
  <c r="W401" i="1"/>
  <c r="P401" i="1"/>
  <c r="S401" i="1" s="1"/>
  <c r="T401" i="1" s="1"/>
  <c r="Y400" i="1"/>
  <c r="W400" i="1"/>
  <c r="P400" i="1"/>
  <c r="S400" i="1" s="1"/>
  <c r="Y399" i="1"/>
  <c r="W399" i="1"/>
  <c r="P399" i="1"/>
  <c r="S399" i="1" s="1"/>
  <c r="Y398" i="1"/>
  <c r="W398" i="1"/>
  <c r="P398" i="1"/>
  <c r="S398" i="1" s="1"/>
  <c r="Y397" i="1"/>
  <c r="W397" i="1"/>
  <c r="P397" i="1"/>
  <c r="S397" i="1" s="1"/>
  <c r="T397" i="1" s="1"/>
  <c r="Y396" i="1"/>
  <c r="W396" i="1"/>
  <c r="P396" i="1"/>
  <c r="S396" i="1" s="1"/>
  <c r="Y395" i="1"/>
  <c r="W395" i="1"/>
  <c r="P395" i="1"/>
  <c r="S395" i="1" s="1"/>
  <c r="Y394" i="1"/>
  <c r="W394" i="1"/>
  <c r="P394" i="1"/>
  <c r="S394" i="1" s="1"/>
  <c r="T394" i="1" s="1"/>
  <c r="Y393" i="1"/>
  <c r="W393" i="1"/>
  <c r="P393" i="1"/>
  <c r="S393" i="1" s="1"/>
  <c r="Y392" i="1"/>
  <c r="W392" i="1"/>
  <c r="P392" i="1"/>
  <c r="S392" i="1" s="1"/>
  <c r="Y391" i="1"/>
  <c r="W391" i="1"/>
  <c r="P391" i="1"/>
  <c r="S391" i="1" s="1"/>
  <c r="Y390" i="1"/>
  <c r="W390" i="1"/>
  <c r="P390" i="1"/>
  <c r="S390" i="1" s="1"/>
  <c r="Y389" i="1"/>
  <c r="W389" i="1"/>
  <c r="P389" i="1"/>
  <c r="S389" i="1" s="1"/>
  <c r="T389" i="1" s="1"/>
  <c r="Y388" i="1"/>
  <c r="W388" i="1"/>
  <c r="P388" i="1"/>
  <c r="S388" i="1" s="1"/>
  <c r="Y387" i="1"/>
  <c r="W387" i="1"/>
  <c r="P387" i="1"/>
  <c r="S387" i="1" s="1"/>
  <c r="Y386" i="1"/>
  <c r="W386" i="1"/>
  <c r="P386" i="1"/>
  <c r="S386" i="1" s="1"/>
  <c r="Y385" i="1"/>
  <c r="W385" i="1"/>
  <c r="P385" i="1"/>
  <c r="S385" i="1" s="1"/>
  <c r="T385" i="1" s="1"/>
  <c r="Y384" i="1"/>
  <c r="W384" i="1"/>
  <c r="P384" i="1"/>
  <c r="S384" i="1" s="1"/>
  <c r="Y383" i="1"/>
  <c r="W383" i="1"/>
  <c r="P383" i="1"/>
  <c r="S383" i="1" s="1"/>
  <c r="Y382" i="1"/>
  <c r="W382" i="1"/>
  <c r="P382" i="1"/>
  <c r="S382" i="1" s="1"/>
  <c r="T382" i="1" s="1"/>
  <c r="Y381" i="1"/>
  <c r="W381" i="1"/>
  <c r="P381" i="1"/>
  <c r="S381" i="1" s="1"/>
  <c r="Y380" i="1"/>
  <c r="W380" i="1"/>
  <c r="P380" i="1"/>
  <c r="S380" i="1" s="1"/>
  <c r="Y379" i="1"/>
  <c r="W379" i="1"/>
  <c r="P379" i="1"/>
  <c r="S379" i="1" s="1"/>
  <c r="Y378" i="1"/>
  <c r="W378" i="1"/>
  <c r="P378" i="1"/>
  <c r="S378" i="1" s="1"/>
  <c r="Y377" i="1"/>
  <c r="W377" i="1"/>
  <c r="P377" i="1"/>
  <c r="S377" i="1" s="1"/>
  <c r="T377" i="1" s="1"/>
  <c r="Y376" i="1"/>
  <c r="W376" i="1"/>
  <c r="P376" i="1"/>
  <c r="S376" i="1" s="1"/>
  <c r="Y375" i="1"/>
  <c r="W375" i="1"/>
  <c r="P375" i="1"/>
  <c r="S375" i="1" s="1"/>
  <c r="Y374" i="1"/>
  <c r="W374" i="1"/>
  <c r="P374" i="1"/>
  <c r="S374" i="1" s="1"/>
  <c r="Y373" i="1"/>
  <c r="W373" i="1"/>
  <c r="P373" i="1"/>
  <c r="S373" i="1" s="1"/>
  <c r="T373" i="1" s="1"/>
  <c r="Y372" i="1"/>
  <c r="W372" i="1"/>
  <c r="P372" i="1"/>
  <c r="S372" i="1" s="1"/>
  <c r="Y371" i="1"/>
  <c r="W371" i="1"/>
  <c r="P371" i="1"/>
  <c r="S371" i="1" s="1"/>
  <c r="Y370" i="1"/>
  <c r="W370" i="1"/>
  <c r="P370" i="1"/>
  <c r="S370" i="1" s="1"/>
  <c r="T370" i="1" s="1"/>
  <c r="Y369" i="1"/>
  <c r="W369" i="1"/>
  <c r="P369" i="1"/>
  <c r="S369" i="1" s="1"/>
  <c r="Y368" i="1"/>
  <c r="W368" i="1"/>
  <c r="P368" i="1"/>
  <c r="S368" i="1" s="1"/>
  <c r="Y367" i="1"/>
  <c r="W367" i="1"/>
  <c r="P367" i="1"/>
  <c r="S367" i="1" s="1"/>
  <c r="Y366" i="1"/>
  <c r="W366" i="1"/>
  <c r="P366" i="1"/>
  <c r="S366" i="1" s="1"/>
  <c r="Y365" i="1"/>
  <c r="W365" i="1"/>
  <c r="P365" i="1"/>
  <c r="S365" i="1" s="1"/>
  <c r="T365" i="1" s="1"/>
  <c r="Y364" i="1"/>
  <c r="W364" i="1"/>
  <c r="P364" i="1"/>
  <c r="S364" i="1" s="1"/>
  <c r="Y363" i="1"/>
  <c r="W363" i="1"/>
  <c r="P363" i="1"/>
  <c r="S363" i="1" s="1"/>
  <c r="Y362" i="1"/>
  <c r="W362" i="1"/>
  <c r="P362" i="1"/>
  <c r="S362" i="1" s="1"/>
  <c r="Y361" i="1"/>
  <c r="W361" i="1"/>
  <c r="P361" i="1"/>
  <c r="S361" i="1" s="1"/>
  <c r="T361" i="1" s="1"/>
  <c r="Y360" i="1"/>
  <c r="W360" i="1"/>
  <c r="P360" i="1"/>
  <c r="S360" i="1" s="1"/>
  <c r="Y359" i="1"/>
  <c r="W359" i="1"/>
  <c r="P359" i="1"/>
  <c r="S359" i="1" s="1"/>
  <c r="Y358" i="1"/>
  <c r="W358" i="1"/>
  <c r="P358" i="1"/>
  <c r="S358" i="1" s="1"/>
  <c r="T358" i="1" s="1"/>
  <c r="Y357" i="1"/>
  <c r="W357" i="1"/>
  <c r="P357" i="1"/>
  <c r="S357" i="1" s="1"/>
  <c r="Y356" i="1"/>
  <c r="X356" i="1"/>
  <c r="Z356" i="1" s="1"/>
  <c r="T356" i="1"/>
  <c r="P356" i="1"/>
  <c r="Y355" i="1"/>
  <c r="X355" i="1"/>
  <c r="Z355" i="1" s="1"/>
  <c r="T355" i="1"/>
  <c r="P355" i="1"/>
  <c r="Y354" i="1"/>
  <c r="X354" i="1"/>
  <c r="T354" i="1"/>
  <c r="P354" i="1"/>
  <c r="Z353" i="1"/>
  <c r="Y353" i="1"/>
  <c r="S353" i="1"/>
  <c r="T353" i="1" s="1"/>
  <c r="P353" i="1"/>
  <c r="Z352" i="1"/>
  <c r="Y352" i="1"/>
  <c r="T352" i="1"/>
  <c r="P352" i="1"/>
  <c r="Z351" i="1"/>
  <c r="Y351" i="1"/>
  <c r="T351" i="1"/>
  <c r="P351" i="1"/>
  <c r="Z350" i="1"/>
  <c r="Y350" i="1"/>
  <c r="T350" i="1"/>
  <c r="P350" i="1"/>
  <c r="Z349" i="1"/>
  <c r="Y349" i="1"/>
  <c r="T349" i="1"/>
  <c r="P349" i="1"/>
  <c r="Z348" i="1"/>
  <c r="Y348" i="1"/>
  <c r="T348" i="1"/>
  <c r="P348" i="1"/>
  <c r="Z347" i="1"/>
  <c r="Y347" i="1"/>
  <c r="T347" i="1"/>
  <c r="P347" i="1"/>
  <c r="Z346" i="1"/>
  <c r="Y346" i="1"/>
  <c r="S346" i="1"/>
  <c r="T346" i="1" s="1"/>
  <c r="P346" i="1"/>
  <c r="Z345" i="1"/>
  <c r="Y345" i="1"/>
  <c r="S345" i="1"/>
  <c r="T345" i="1" s="1"/>
  <c r="P345" i="1"/>
  <c r="Z344" i="1"/>
  <c r="Y344" i="1"/>
  <c r="S344" i="1"/>
  <c r="T344" i="1" s="1"/>
  <c r="P344" i="1"/>
  <c r="Z343" i="1"/>
  <c r="Y343" i="1"/>
  <c r="S343" i="1"/>
  <c r="T343" i="1" s="1"/>
  <c r="P343" i="1"/>
  <c r="Z342" i="1"/>
  <c r="Y342" i="1"/>
  <c r="S342" i="1"/>
  <c r="T342" i="1" s="1"/>
  <c r="P342" i="1"/>
  <c r="Z341" i="1"/>
  <c r="Y341" i="1"/>
  <c r="S341" i="1"/>
  <c r="T341" i="1" s="1"/>
  <c r="P341" i="1"/>
  <c r="Z340" i="1"/>
  <c r="Y340" i="1"/>
  <c r="S340" i="1"/>
  <c r="T340" i="1" s="1"/>
  <c r="P340" i="1"/>
  <c r="Z339" i="1"/>
  <c r="Y339" i="1"/>
  <c r="S339" i="1"/>
  <c r="T339" i="1" s="1"/>
  <c r="P339" i="1"/>
  <c r="Z338" i="1"/>
  <c r="Y338" i="1"/>
  <c r="S338" i="1"/>
  <c r="T338" i="1" s="1"/>
  <c r="P338" i="1"/>
  <c r="Z337" i="1"/>
  <c r="Y337" i="1"/>
  <c r="S337" i="1"/>
  <c r="T337" i="1" s="1"/>
  <c r="P337" i="1"/>
  <c r="Z336" i="1"/>
  <c r="Y336" i="1"/>
  <c r="S336" i="1"/>
  <c r="T336" i="1" s="1"/>
  <c r="P336" i="1"/>
  <c r="Z335" i="1"/>
  <c r="Y335" i="1"/>
  <c r="S335" i="1"/>
  <c r="T335" i="1" s="1"/>
  <c r="P335" i="1"/>
  <c r="Z334" i="1"/>
  <c r="Y334" i="1"/>
  <c r="S334" i="1"/>
  <c r="T334" i="1" s="1"/>
  <c r="P334" i="1"/>
  <c r="Z333" i="1"/>
  <c r="Y333" i="1"/>
  <c r="S333" i="1"/>
  <c r="T333" i="1" s="1"/>
  <c r="P333" i="1"/>
  <c r="Z332" i="1"/>
  <c r="Y332" i="1"/>
  <c r="S332" i="1"/>
  <c r="T332" i="1" s="1"/>
  <c r="P332" i="1"/>
  <c r="Z331" i="1"/>
  <c r="Y331" i="1"/>
  <c r="S331" i="1"/>
  <c r="T331" i="1" s="1"/>
  <c r="P331" i="1"/>
  <c r="Z330" i="1"/>
  <c r="Y330" i="1"/>
  <c r="S330" i="1"/>
  <c r="T330" i="1" s="1"/>
  <c r="P330" i="1"/>
  <c r="Z329" i="1"/>
  <c r="Y329" i="1"/>
  <c r="S329" i="1"/>
  <c r="T329" i="1" s="1"/>
  <c r="P329" i="1"/>
  <c r="Z328" i="1"/>
  <c r="Y328" i="1"/>
  <c r="S328" i="1"/>
  <c r="T328" i="1" s="1"/>
  <c r="P328" i="1"/>
  <c r="Z327" i="1"/>
  <c r="Y327" i="1"/>
  <c r="S327" i="1"/>
  <c r="T327" i="1" s="1"/>
  <c r="P327" i="1"/>
  <c r="Z326" i="1"/>
  <c r="Y326" i="1"/>
  <c r="S326" i="1"/>
  <c r="T326" i="1" s="1"/>
  <c r="P326" i="1"/>
  <c r="Z325" i="1"/>
  <c r="Y325" i="1"/>
  <c r="S325" i="1"/>
  <c r="T325" i="1" s="1"/>
  <c r="P325" i="1"/>
  <c r="Z324" i="1"/>
  <c r="Y324" i="1"/>
  <c r="S324" i="1"/>
  <c r="T324" i="1" s="1"/>
  <c r="P324" i="1"/>
  <c r="Z323" i="1"/>
  <c r="Y323" i="1"/>
  <c r="S323" i="1"/>
  <c r="T323" i="1" s="1"/>
  <c r="P323" i="1"/>
  <c r="Z322" i="1"/>
  <c r="Y322" i="1"/>
  <c r="S322" i="1"/>
  <c r="T322" i="1" s="1"/>
  <c r="P322" i="1"/>
  <c r="Z321" i="1"/>
  <c r="Y321" i="1"/>
  <c r="S321" i="1"/>
  <c r="T321" i="1" s="1"/>
  <c r="P321" i="1"/>
  <c r="Z320" i="1"/>
  <c r="Y320" i="1"/>
  <c r="S320" i="1"/>
  <c r="T320" i="1" s="1"/>
  <c r="P320" i="1"/>
  <c r="Z319" i="1"/>
  <c r="Y319" i="1"/>
  <c r="S319" i="1"/>
  <c r="T319" i="1" s="1"/>
  <c r="P319" i="1"/>
  <c r="Z318" i="1"/>
  <c r="Y318" i="1"/>
  <c r="S318" i="1"/>
  <c r="T318" i="1" s="1"/>
  <c r="P318" i="1"/>
  <c r="Z317" i="1"/>
  <c r="Y317" i="1"/>
  <c r="S317" i="1"/>
  <c r="T317" i="1" s="1"/>
  <c r="P317" i="1"/>
  <c r="Z316" i="1"/>
  <c r="Y316" i="1"/>
  <c r="S316" i="1"/>
  <c r="T316" i="1" s="1"/>
  <c r="P316" i="1"/>
  <c r="Z315" i="1"/>
  <c r="Y315" i="1"/>
  <c r="S315" i="1"/>
  <c r="T315" i="1" s="1"/>
  <c r="P315" i="1"/>
  <c r="Z314" i="1"/>
  <c r="Y314" i="1"/>
  <c r="S314" i="1"/>
  <c r="T314" i="1" s="1"/>
  <c r="P314" i="1"/>
  <c r="Z313" i="1"/>
  <c r="Y313" i="1"/>
  <c r="S313" i="1"/>
  <c r="T313" i="1" s="1"/>
  <c r="P313" i="1"/>
  <c r="Z312" i="1"/>
  <c r="Y312" i="1"/>
  <c r="S312" i="1"/>
  <c r="T312" i="1" s="1"/>
  <c r="P312" i="1"/>
  <c r="Z311" i="1"/>
  <c r="Y311" i="1"/>
  <c r="S311" i="1"/>
  <c r="T311" i="1" s="1"/>
  <c r="P311" i="1"/>
  <c r="Z310" i="1"/>
  <c r="Y310" i="1"/>
  <c r="S310" i="1"/>
  <c r="T310" i="1" s="1"/>
  <c r="P310" i="1"/>
  <c r="Z309" i="1"/>
  <c r="Y309" i="1"/>
  <c r="S309" i="1"/>
  <c r="T309" i="1" s="1"/>
  <c r="P309" i="1"/>
  <c r="Z308" i="1"/>
  <c r="Y308" i="1"/>
  <c r="S308" i="1"/>
  <c r="T308" i="1" s="1"/>
  <c r="P308" i="1"/>
  <c r="Z307" i="1"/>
  <c r="Y307" i="1"/>
  <c r="S307" i="1"/>
  <c r="T307" i="1" s="1"/>
  <c r="P307" i="1"/>
  <c r="Z306" i="1"/>
  <c r="Y306" i="1"/>
  <c r="S306" i="1"/>
  <c r="T306" i="1" s="1"/>
  <c r="P306" i="1"/>
  <c r="Z305" i="1"/>
  <c r="Y305" i="1"/>
  <c r="S305" i="1"/>
  <c r="T305" i="1" s="1"/>
  <c r="P305" i="1"/>
  <c r="Z304" i="1"/>
  <c r="Y304" i="1"/>
  <c r="S304" i="1"/>
  <c r="T304" i="1" s="1"/>
  <c r="P304" i="1"/>
  <c r="Z303" i="1"/>
  <c r="Y303" i="1"/>
  <c r="S303" i="1"/>
  <c r="T303" i="1" s="1"/>
  <c r="P303" i="1"/>
  <c r="Z302" i="1"/>
  <c r="Y302" i="1"/>
  <c r="S302" i="1"/>
  <c r="T302" i="1" s="1"/>
  <c r="P302" i="1"/>
  <c r="Z301" i="1"/>
  <c r="Y301" i="1"/>
  <c r="S301" i="1"/>
  <c r="T301" i="1" s="1"/>
  <c r="P301" i="1"/>
  <c r="Z300" i="1"/>
  <c r="Y300" i="1"/>
  <c r="S300" i="1"/>
  <c r="T300" i="1" s="1"/>
  <c r="P300" i="1"/>
  <c r="Z299" i="1"/>
  <c r="Y299" i="1"/>
  <c r="S299" i="1"/>
  <c r="T299" i="1" s="1"/>
  <c r="P299" i="1"/>
  <c r="Z298" i="1"/>
  <c r="Y298" i="1"/>
  <c r="S298" i="1"/>
  <c r="T298" i="1" s="1"/>
  <c r="P298" i="1"/>
  <c r="Z297" i="1"/>
  <c r="Y297" i="1"/>
  <c r="S297" i="1"/>
  <c r="T297" i="1" s="1"/>
  <c r="P297" i="1"/>
  <c r="Z296" i="1"/>
  <c r="Y296" i="1"/>
  <c r="S296" i="1"/>
  <c r="T296" i="1" s="1"/>
  <c r="P296" i="1"/>
  <c r="Z295" i="1"/>
  <c r="Y295" i="1"/>
  <c r="S295" i="1"/>
  <c r="T295" i="1" s="1"/>
  <c r="P295" i="1"/>
  <c r="Z294" i="1"/>
  <c r="Y294" i="1"/>
  <c r="Y428" i="1" s="1"/>
  <c r="S294" i="1"/>
  <c r="T294" i="1" s="1"/>
  <c r="P294" i="1"/>
  <c r="Y292" i="1"/>
  <c r="V292" i="1"/>
  <c r="A292" i="1"/>
  <c r="W291" i="1"/>
  <c r="W292" i="1" s="1"/>
  <c r="P291" i="1"/>
  <c r="S291" i="1" s="1"/>
  <c r="V289" i="1"/>
  <c r="A289" i="1"/>
  <c r="W288" i="1"/>
  <c r="P288" i="1"/>
  <c r="S288" i="1" s="1"/>
  <c r="W287" i="1"/>
  <c r="P287" i="1"/>
  <c r="S287" i="1" s="1"/>
  <c r="W286" i="1"/>
  <c r="P286" i="1"/>
  <c r="S286" i="1" s="1"/>
  <c r="W285" i="1"/>
  <c r="P285" i="1"/>
  <c r="S285" i="1" s="1"/>
  <c r="T285" i="1" s="1"/>
  <c r="W284" i="1"/>
  <c r="P284" i="1"/>
  <c r="S284" i="1" s="1"/>
  <c r="X284" i="1" s="1"/>
  <c r="Z284" i="1" s="1"/>
  <c r="W283" i="1"/>
  <c r="P283" i="1"/>
  <c r="S283" i="1" s="1"/>
  <c r="T283" i="1" s="1"/>
  <c r="Y282" i="1"/>
  <c r="W282" i="1"/>
  <c r="P282" i="1"/>
  <c r="S282" i="1" s="1"/>
  <c r="T282" i="1" s="1"/>
  <c r="Y281" i="1"/>
  <c r="W281" i="1"/>
  <c r="P281" i="1"/>
  <c r="S281" i="1" s="1"/>
  <c r="T281" i="1" s="1"/>
  <c r="Y280" i="1"/>
  <c r="W280" i="1"/>
  <c r="P280" i="1"/>
  <c r="S280" i="1" s="1"/>
  <c r="Y279" i="1"/>
  <c r="W279" i="1"/>
  <c r="P279" i="1"/>
  <c r="S279" i="1" s="1"/>
  <c r="Y278" i="1"/>
  <c r="W278" i="1"/>
  <c r="P278" i="1"/>
  <c r="S278" i="1" s="1"/>
  <c r="T278" i="1" s="1"/>
  <c r="Y277" i="1"/>
  <c r="W277" i="1"/>
  <c r="P277" i="1"/>
  <c r="S277" i="1" s="1"/>
  <c r="Y276" i="1"/>
  <c r="W276" i="1"/>
  <c r="P276" i="1"/>
  <c r="S276" i="1" s="1"/>
  <c r="T276" i="1" s="1"/>
  <c r="Y275" i="1"/>
  <c r="W275" i="1"/>
  <c r="P275" i="1"/>
  <c r="S275" i="1" s="1"/>
  <c r="Y274" i="1"/>
  <c r="W274" i="1"/>
  <c r="P274" i="1"/>
  <c r="S274" i="1" s="1"/>
  <c r="Y273" i="1"/>
  <c r="W273" i="1"/>
  <c r="P273" i="1"/>
  <c r="S273" i="1" s="1"/>
  <c r="Y272" i="1"/>
  <c r="W272" i="1"/>
  <c r="P272" i="1"/>
  <c r="S272" i="1" s="1"/>
  <c r="Y271" i="1"/>
  <c r="W271" i="1"/>
  <c r="P271" i="1"/>
  <c r="S271" i="1" s="1"/>
  <c r="T271" i="1" s="1"/>
  <c r="Y270" i="1"/>
  <c r="W270" i="1"/>
  <c r="P270" i="1"/>
  <c r="S270" i="1" s="1"/>
  <c r="Y269" i="1"/>
  <c r="W269" i="1"/>
  <c r="P269" i="1"/>
  <c r="S269" i="1" s="1"/>
  <c r="T269" i="1" s="1"/>
  <c r="Y268" i="1"/>
  <c r="W268" i="1"/>
  <c r="P268" i="1"/>
  <c r="S268" i="1" s="1"/>
  <c r="Y267" i="1"/>
  <c r="W267" i="1"/>
  <c r="P267" i="1"/>
  <c r="S267" i="1" s="1"/>
  <c r="Y266" i="1"/>
  <c r="W266" i="1"/>
  <c r="P266" i="1"/>
  <c r="S266" i="1" s="1"/>
  <c r="T266" i="1" s="1"/>
  <c r="Y265" i="1"/>
  <c r="W265" i="1"/>
  <c r="P265" i="1"/>
  <c r="S265" i="1" s="1"/>
  <c r="Y264" i="1"/>
  <c r="W264" i="1"/>
  <c r="P264" i="1"/>
  <c r="S264" i="1" s="1"/>
  <c r="Y263" i="1"/>
  <c r="W263" i="1"/>
  <c r="P263" i="1"/>
  <c r="S263" i="1" s="1"/>
  <c r="Y262" i="1"/>
  <c r="W262" i="1"/>
  <c r="P262" i="1"/>
  <c r="S262" i="1" s="1"/>
  <c r="Y261" i="1"/>
  <c r="W261" i="1"/>
  <c r="P261" i="1"/>
  <c r="S261" i="1" s="1"/>
  <c r="Y260" i="1"/>
  <c r="W260" i="1"/>
  <c r="P260" i="1"/>
  <c r="S260" i="1" s="1"/>
  <c r="Y259" i="1"/>
  <c r="W259" i="1"/>
  <c r="P259" i="1"/>
  <c r="S259" i="1" s="1"/>
  <c r="Y258" i="1"/>
  <c r="W258" i="1"/>
  <c r="P258" i="1"/>
  <c r="S258" i="1" s="1"/>
  <c r="T258" i="1" s="1"/>
  <c r="Y257" i="1"/>
  <c r="W257" i="1"/>
  <c r="P257" i="1"/>
  <c r="S257" i="1" s="1"/>
  <c r="T257" i="1" s="1"/>
  <c r="Y256" i="1"/>
  <c r="W256" i="1"/>
  <c r="P256" i="1"/>
  <c r="S256" i="1" s="1"/>
  <c r="Y255" i="1"/>
  <c r="W255" i="1"/>
  <c r="P255" i="1"/>
  <c r="S255" i="1" s="1"/>
  <c r="Y254" i="1"/>
  <c r="W254" i="1"/>
  <c r="P254" i="1"/>
  <c r="S254" i="1" s="1"/>
  <c r="Y253" i="1"/>
  <c r="W253" i="1"/>
  <c r="P253" i="1"/>
  <c r="S253" i="1" s="1"/>
  <c r="T253" i="1" s="1"/>
  <c r="Y252" i="1"/>
  <c r="W252" i="1"/>
  <c r="P252" i="1"/>
  <c r="S252" i="1" s="1"/>
  <c r="Y251" i="1"/>
  <c r="W251" i="1"/>
  <c r="P251" i="1"/>
  <c r="S251" i="1" s="1"/>
  <c r="Y250" i="1"/>
  <c r="W250" i="1"/>
  <c r="P250" i="1"/>
  <c r="S250" i="1" s="1"/>
  <c r="Y249" i="1"/>
  <c r="W249" i="1"/>
  <c r="P249" i="1"/>
  <c r="S249" i="1" s="1"/>
  <c r="Y248" i="1"/>
  <c r="W248" i="1"/>
  <c r="P248" i="1"/>
  <c r="S248" i="1" s="1"/>
  <c r="Y247" i="1"/>
  <c r="W247" i="1"/>
  <c r="P247" i="1"/>
  <c r="S247" i="1" s="1"/>
  <c r="Y246" i="1"/>
  <c r="W246" i="1"/>
  <c r="P246" i="1"/>
  <c r="S246" i="1" s="1"/>
  <c r="Y245" i="1"/>
  <c r="W245" i="1"/>
  <c r="P245" i="1"/>
  <c r="S245" i="1" s="1"/>
  <c r="T245" i="1" s="1"/>
  <c r="Y244" i="1"/>
  <c r="W244" i="1"/>
  <c r="P244" i="1"/>
  <c r="S244" i="1" s="1"/>
  <c r="T244" i="1" s="1"/>
  <c r="Y243" i="1"/>
  <c r="W243" i="1"/>
  <c r="P243" i="1"/>
  <c r="S243" i="1" s="1"/>
  <c r="Y242" i="1"/>
  <c r="W242" i="1"/>
  <c r="P242" i="1"/>
  <c r="S242" i="1" s="1"/>
  <c r="T242" i="1" s="1"/>
  <c r="Y241" i="1"/>
  <c r="W241" i="1"/>
  <c r="P241" i="1"/>
  <c r="S241" i="1" s="1"/>
  <c r="Y240" i="1"/>
  <c r="W240" i="1"/>
  <c r="P240" i="1"/>
  <c r="S240" i="1" s="1"/>
  <c r="Y239" i="1"/>
  <c r="W239" i="1"/>
  <c r="P239" i="1"/>
  <c r="S239" i="1" s="1"/>
  <c r="Y238" i="1"/>
  <c r="W238" i="1"/>
  <c r="P238" i="1"/>
  <c r="S238" i="1" s="1"/>
  <c r="Y237" i="1"/>
  <c r="W237" i="1"/>
  <c r="P237" i="1"/>
  <c r="S237" i="1" s="1"/>
  <c r="Y236" i="1"/>
  <c r="W236" i="1"/>
  <c r="P236" i="1"/>
  <c r="S236" i="1" s="1"/>
  <c r="T236" i="1" s="1"/>
  <c r="Y235" i="1"/>
  <c r="W235" i="1"/>
  <c r="P235" i="1"/>
  <c r="S235" i="1" s="1"/>
  <c r="Y234" i="1"/>
  <c r="W234" i="1"/>
  <c r="P234" i="1"/>
  <c r="S234" i="1" s="1"/>
  <c r="Y233" i="1"/>
  <c r="W233" i="1"/>
  <c r="P233" i="1"/>
  <c r="S233" i="1" s="1"/>
  <c r="T233" i="1" s="1"/>
  <c r="Y232" i="1"/>
  <c r="W232" i="1"/>
  <c r="P232" i="1"/>
  <c r="S232" i="1" s="1"/>
  <c r="Y231" i="1"/>
  <c r="W231" i="1"/>
  <c r="P231" i="1"/>
  <c r="S231" i="1" s="1"/>
  <c r="Y230" i="1"/>
  <c r="W230" i="1"/>
  <c r="P230" i="1"/>
  <c r="S230" i="1" s="1"/>
  <c r="Y229" i="1"/>
  <c r="W229" i="1"/>
  <c r="P229" i="1"/>
  <c r="S229" i="1" s="1"/>
  <c r="Y228" i="1"/>
  <c r="W228" i="1"/>
  <c r="P228" i="1"/>
  <c r="S228" i="1" s="1"/>
  <c r="Y227" i="1"/>
  <c r="W227" i="1"/>
  <c r="P227" i="1"/>
  <c r="S227" i="1" s="1"/>
  <c r="Y226" i="1"/>
  <c r="W226" i="1"/>
  <c r="P226" i="1"/>
  <c r="S226" i="1" s="1"/>
  <c r="Y225" i="1"/>
  <c r="W225" i="1"/>
  <c r="P225" i="1"/>
  <c r="S225" i="1" s="1"/>
  <c r="Y224" i="1"/>
  <c r="W224" i="1"/>
  <c r="P224" i="1"/>
  <c r="S224" i="1" s="1"/>
  <c r="T224" i="1" s="1"/>
  <c r="Y223" i="1"/>
  <c r="W223" i="1"/>
  <c r="P223" i="1"/>
  <c r="S223" i="1" s="1"/>
  <c r="Y222" i="1"/>
  <c r="W222" i="1"/>
  <c r="P222" i="1"/>
  <c r="S222" i="1" s="1"/>
  <c r="Y221" i="1"/>
  <c r="W221" i="1"/>
  <c r="P221" i="1"/>
  <c r="S221" i="1" s="1"/>
  <c r="T221" i="1" s="1"/>
  <c r="Y220" i="1"/>
  <c r="W220" i="1"/>
  <c r="P220" i="1"/>
  <c r="S220" i="1" s="1"/>
  <c r="Y219" i="1"/>
  <c r="W219" i="1"/>
  <c r="P219" i="1"/>
  <c r="S219" i="1" s="1"/>
  <c r="Y218" i="1"/>
  <c r="W218" i="1"/>
  <c r="P218" i="1"/>
  <c r="S218" i="1" s="1"/>
  <c r="Y217" i="1"/>
  <c r="W217" i="1"/>
  <c r="P217" i="1"/>
  <c r="S217" i="1" s="1"/>
  <c r="Y216" i="1"/>
  <c r="W216" i="1"/>
  <c r="P216" i="1"/>
  <c r="S216" i="1" s="1"/>
  <c r="T216" i="1" s="1"/>
  <c r="Y215" i="1"/>
  <c r="W215" i="1"/>
  <c r="P215" i="1"/>
  <c r="S215" i="1" s="1"/>
  <c r="Y214" i="1"/>
  <c r="W214" i="1"/>
  <c r="P214" i="1"/>
  <c r="S214" i="1" s="1"/>
  <c r="Y213" i="1"/>
  <c r="W213" i="1"/>
  <c r="P213" i="1"/>
  <c r="S213" i="1" s="1"/>
  <c r="Y212" i="1"/>
  <c r="W212" i="1"/>
  <c r="P212" i="1"/>
  <c r="S212" i="1" s="1"/>
  <c r="T212" i="1" s="1"/>
  <c r="Y211" i="1"/>
  <c r="W211" i="1"/>
  <c r="P211" i="1"/>
  <c r="S211" i="1" s="1"/>
  <c r="Y210" i="1"/>
  <c r="W210" i="1"/>
  <c r="P210" i="1"/>
  <c r="S210" i="1" s="1"/>
  <c r="Y209" i="1"/>
  <c r="W209" i="1"/>
  <c r="P209" i="1"/>
  <c r="S209" i="1" s="1"/>
  <c r="T209" i="1" s="1"/>
  <c r="Y208" i="1"/>
  <c r="W208" i="1"/>
  <c r="P208" i="1"/>
  <c r="S208" i="1" s="1"/>
  <c r="Y207" i="1"/>
  <c r="W207" i="1"/>
  <c r="P207" i="1"/>
  <c r="S207" i="1" s="1"/>
  <c r="Y206" i="1"/>
  <c r="W206" i="1"/>
  <c r="P206" i="1"/>
  <c r="S206" i="1" s="1"/>
  <c r="Y205" i="1"/>
  <c r="W205" i="1"/>
  <c r="P205" i="1"/>
  <c r="S205" i="1" s="1"/>
  <c r="Y204" i="1"/>
  <c r="W204" i="1"/>
  <c r="P204" i="1"/>
  <c r="S204" i="1" s="1"/>
  <c r="Y203" i="1"/>
  <c r="X203" i="1"/>
  <c r="T203" i="1"/>
  <c r="Z202" i="1"/>
  <c r="Y202" i="1"/>
  <c r="S202" i="1"/>
  <c r="T202" i="1" s="1"/>
  <c r="P202" i="1"/>
  <c r="Z201" i="1"/>
  <c r="Y201" i="1"/>
  <c r="Y289" i="1" s="1"/>
  <c r="S201" i="1"/>
  <c r="T201" i="1" s="1"/>
  <c r="P201" i="1"/>
  <c r="V199" i="1"/>
  <c r="A199" i="1"/>
  <c r="Y198" i="1"/>
  <c r="W198" i="1"/>
  <c r="W199" i="1" s="1"/>
  <c r="P198" i="1"/>
  <c r="S198" i="1" s="1"/>
  <c r="T198" i="1" s="1"/>
  <c r="Z197" i="1"/>
  <c r="Y197" i="1"/>
  <c r="T197" i="1"/>
  <c r="P197" i="1"/>
  <c r="Z196" i="1"/>
  <c r="Y196" i="1"/>
  <c r="T196" i="1"/>
  <c r="P196" i="1"/>
  <c r="Z195" i="1"/>
  <c r="Y195" i="1"/>
  <c r="T195" i="1"/>
  <c r="P195" i="1"/>
  <c r="Z194" i="1"/>
  <c r="Y194" i="1"/>
  <c r="S194" i="1"/>
  <c r="T194" i="1" s="1"/>
  <c r="P194" i="1"/>
  <c r="Z193" i="1"/>
  <c r="Y193" i="1"/>
  <c r="S193" i="1"/>
  <c r="T193" i="1" s="1"/>
  <c r="P193" i="1"/>
  <c r="Z192" i="1"/>
  <c r="Y192" i="1"/>
  <c r="S192" i="1"/>
  <c r="T192" i="1" s="1"/>
  <c r="P192" i="1"/>
  <c r="Z191" i="1"/>
  <c r="Y191" i="1"/>
  <c r="S191" i="1"/>
  <c r="T191" i="1" s="1"/>
  <c r="P191" i="1"/>
  <c r="Z190" i="1"/>
  <c r="Y190" i="1"/>
  <c r="S190" i="1"/>
  <c r="T190" i="1" s="1"/>
  <c r="P190" i="1"/>
  <c r="Z189" i="1"/>
  <c r="Y189" i="1"/>
  <c r="S189" i="1"/>
  <c r="T189" i="1" s="1"/>
  <c r="P189" i="1"/>
  <c r="Z188" i="1"/>
  <c r="Y188" i="1"/>
  <c r="S188" i="1"/>
  <c r="T188" i="1" s="1"/>
  <c r="P188" i="1"/>
  <c r="Z187" i="1"/>
  <c r="Y187" i="1"/>
  <c r="S187" i="1"/>
  <c r="T187" i="1" s="1"/>
  <c r="P187" i="1"/>
  <c r="Z186" i="1"/>
  <c r="Y186" i="1"/>
  <c r="S186" i="1"/>
  <c r="T186" i="1" s="1"/>
  <c r="P186" i="1"/>
  <c r="Z185" i="1"/>
  <c r="Y185" i="1"/>
  <c r="S185" i="1"/>
  <c r="T185" i="1" s="1"/>
  <c r="P185" i="1"/>
  <c r="Z184" i="1"/>
  <c r="Y184" i="1"/>
  <c r="S184" i="1"/>
  <c r="T184" i="1" s="1"/>
  <c r="P184" i="1"/>
  <c r="Z183" i="1"/>
  <c r="Y183" i="1"/>
  <c r="S183" i="1"/>
  <c r="T183" i="1" s="1"/>
  <c r="P183" i="1"/>
  <c r="Z182" i="1"/>
  <c r="Y182" i="1"/>
  <c r="S182" i="1"/>
  <c r="T182" i="1" s="1"/>
  <c r="P182" i="1"/>
  <c r="Z181" i="1"/>
  <c r="Y181" i="1"/>
  <c r="S181" i="1"/>
  <c r="T181" i="1" s="1"/>
  <c r="P181" i="1"/>
  <c r="Z180" i="1"/>
  <c r="Y180" i="1"/>
  <c r="S180" i="1"/>
  <c r="T180" i="1" s="1"/>
  <c r="P180" i="1"/>
  <c r="Z179" i="1"/>
  <c r="Y179" i="1"/>
  <c r="S179" i="1"/>
  <c r="T179" i="1" s="1"/>
  <c r="P179" i="1"/>
  <c r="Z178" i="1"/>
  <c r="Y178" i="1"/>
  <c r="S178" i="1"/>
  <c r="T178" i="1" s="1"/>
  <c r="P178" i="1"/>
  <c r="Z177" i="1"/>
  <c r="Y177" i="1"/>
  <c r="S177" i="1"/>
  <c r="T177" i="1" s="1"/>
  <c r="P177" i="1"/>
  <c r="Z176" i="1"/>
  <c r="Y176" i="1"/>
  <c r="S176" i="1"/>
  <c r="T176" i="1" s="1"/>
  <c r="P176" i="1"/>
  <c r="Z175" i="1"/>
  <c r="Y175" i="1"/>
  <c r="Y199" i="1" s="1"/>
  <c r="S175" i="1"/>
  <c r="T175" i="1" s="1"/>
  <c r="P175" i="1"/>
  <c r="V173" i="1"/>
  <c r="A173" i="1"/>
  <c r="W172" i="1"/>
  <c r="P172" i="1"/>
  <c r="S172" i="1" s="1"/>
  <c r="W171" i="1"/>
  <c r="P171" i="1"/>
  <c r="S171" i="1" s="1"/>
  <c r="Y170" i="1"/>
  <c r="W170" i="1"/>
  <c r="P170" i="1"/>
  <c r="S170" i="1" s="1"/>
  <c r="Y169" i="1"/>
  <c r="W169" i="1"/>
  <c r="P169" i="1"/>
  <c r="S169" i="1" s="1"/>
  <c r="Y168" i="1"/>
  <c r="W168" i="1"/>
  <c r="P168" i="1"/>
  <c r="S168" i="1" s="1"/>
  <c r="Y167" i="1"/>
  <c r="W167" i="1"/>
  <c r="P167" i="1"/>
  <c r="S167" i="1" s="1"/>
  <c r="Y166" i="1"/>
  <c r="W166" i="1"/>
  <c r="P166" i="1"/>
  <c r="S166" i="1" s="1"/>
  <c r="Y165" i="1"/>
  <c r="W165" i="1"/>
  <c r="P165" i="1"/>
  <c r="S165" i="1" s="1"/>
  <c r="Y164" i="1"/>
  <c r="W164" i="1"/>
  <c r="P164" i="1"/>
  <c r="S164" i="1" s="1"/>
  <c r="T164" i="1" s="1"/>
  <c r="Y163" i="1"/>
  <c r="W163" i="1"/>
  <c r="P163" i="1"/>
  <c r="S163" i="1" s="1"/>
  <c r="Y162" i="1"/>
  <c r="W162" i="1"/>
  <c r="P162" i="1"/>
  <c r="S162" i="1" s="1"/>
  <c r="Y161" i="1"/>
  <c r="Y173" i="1" s="1"/>
  <c r="W161" i="1"/>
  <c r="P161" i="1"/>
  <c r="S161" i="1" s="1"/>
  <c r="T161" i="1" s="1"/>
  <c r="Y159" i="1"/>
  <c r="V159" i="1"/>
  <c r="A159" i="1"/>
  <c r="W158" i="1"/>
  <c r="W159" i="1" s="1"/>
  <c r="P158" i="1"/>
  <c r="S158" i="1" s="1"/>
  <c r="V156" i="1"/>
  <c r="A156" i="1"/>
  <c r="W155" i="1"/>
  <c r="P155" i="1"/>
  <c r="S155" i="1" s="1"/>
  <c r="W154" i="1"/>
  <c r="P154" i="1"/>
  <c r="S154" i="1" s="1"/>
  <c r="Y153" i="1"/>
  <c r="W153" i="1"/>
  <c r="P153" i="1"/>
  <c r="S153" i="1" s="1"/>
  <c r="T153" i="1" s="1"/>
  <c r="Y152" i="1"/>
  <c r="W152" i="1"/>
  <c r="P152" i="1"/>
  <c r="S152" i="1" s="1"/>
  <c r="Y151" i="1"/>
  <c r="W151" i="1"/>
  <c r="P151" i="1"/>
  <c r="S151" i="1" s="1"/>
  <c r="Y150" i="1"/>
  <c r="W150" i="1"/>
  <c r="P150" i="1"/>
  <c r="S150" i="1" s="1"/>
  <c r="T150" i="1" s="1"/>
  <c r="Y149" i="1"/>
  <c r="W149" i="1"/>
  <c r="P149" i="1"/>
  <c r="S149" i="1" s="1"/>
  <c r="Y148" i="1"/>
  <c r="W148" i="1"/>
  <c r="P148" i="1"/>
  <c r="S148" i="1" s="1"/>
  <c r="Z147" i="1"/>
  <c r="Y147" i="1"/>
  <c r="S147" i="1"/>
  <c r="T147" i="1" s="1"/>
  <c r="P147" i="1"/>
  <c r="Z146" i="1"/>
  <c r="Y146" i="1"/>
  <c r="S146" i="1"/>
  <c r="T146" i="1" s="1"/>
  <c r="P146" i="1"/>
  <c r="Z145" i="1"/>
  <c r="Y145" i="1"/>
  <c r="S145" i="1"/>
  <c r="T145" i="1" s="1"/>
  <c r="P145" i="1"/>
  <c r="Z144" i="1"/>
  <c r="Y144" i="1"/>
  <c r="S144" i="1"/>
  <c r="T144" i="1" s="1"/>
  <c r="P144" i="1"/>
  <c r="Z143" i="1"/>
  <c r="Y143" i="1"/>
  <c r="Y156" i="1" s="1"/>
  <c r="S143" i="1"/>
  <c r="T143" i="1" s="1"/>
  <c r="P143" i="1"/>
  <c r="V141" i="1"/>
  <c r="A141" i="1"/>
  <c r="Z140" i="1"/>
  <c r="Y140" i="1"/>
  <c r="S140" i="1"/>
  <c r="T140" i="1" s="1"/>
  <c r="P140" i="1"/>
  <c r="Y139" i="1"/>
  <c r="W139" i="1"/>
  <c r="P139" i="1"/>
  <c r="S139" i="1" s="1"/>
  <c r="Y138" i="1"/>
  <c r="W138" i="1"/>
  <c r="P138" i="1"/>
  <c r="S138" i="1" s="1"/>
  <c r="Y137" i="1"/>
  <c r="Y141" i="1" s="1"/>
  <c r="X137" i="1"/>
  <c r="Z137" i="1" s="1"/>
  <c r="P137" i="1"/>
  <c r="S137" i="1" s="1"/>
  <c r="V135" i="1"/>
  <c r="A135" i="1"/>
  <c r="W134" i="1"/>
  <c r="P134" i="1"/>
  <c r="S134" i="1" s="1"/>
  <c r="W133" i="1"/>
  <c r="P133" i="1"/>
  <c r="S133" i="1" s="1"/>
  <c r="W132" i="1"/>
  <c r="P132" i="1"/>
  <c r="S132" i="1" s="1"/>
  <c r="T132" i="1" s="1"/>
  <c r="X131" i="1"/>
  <c r="Z131" i="1" s="1"/>
  <c r="T131" i="1"/>
  <c r="P131" i="1"/>
  <c r="W130" i="1"/>
  <c r="P130" i="1"/>
  <c r="S130" i="1" s="1"/>
  <c r="X129" i="1"/>
  <c r="Z129" i="1" s="1"/>
  <c r="T129" i="1"/>
  <c r="P129" i="1"/>
  <c r="W128" i="1"/>
  <c r="P128" i="1"/>
  <c r="S128" i="1" s="1"/>
  <c r="W127" i="1"/>
  <c r="P127" i="1"/>
  <c r="S127" i="1" s="1"/>
  <c r="W126" i="1"/>
  <c r="P126" i="1"/>
  <c r="S126" i="1" s="1"/>
  <c r="W125" i="1"/>
  <c r="P125" i="1"/>
  <c r="S125" i="1" s="1"/>
  <c r="W124" i="1"/>
  <c r="P124" i="1"/>
  <c r="S124" i="1" s="1"/>
  <c r="W123" i="1"/>
  <c r="P123" i="1"/>
  <c r="S123" i="1" s="1"/>
  <c r="W122" i="1"/>
  <c r="P122" i="1"/>
  <c r="S122" i="1" s="1"/>
  <c r="W121" i="1"/>
  <c r="P121" i="1"/>
  <c r="S121" i="1" s="1"/>
  <c r="W120" i="1"/>
  <c r="P120" i="1"/>
  <c r="S120" i="1" s="1"/>
  <c r="W119" i="1"/>
  <c r="P119" i="1"/>
  <c r="S119" i="1" s="1"/>
  <c r="W118" i="1"/>
  <c r="P118" i="1"/>
  <c r="S118" i="1" s="1"/>
  <c r="W117" i="1"/>
  <c r="P117" i="1"/>
  <c r="S117" i="1" s="1"/>
  <c r="W116" i="1"/>
  <c r="P116" i="1"/>
  <c r="S116" i="1" s="1"/>
  <c r="W115" i="1"/>
  <c r="P115" i="1"/>
  <c r="S115" i="1" s="1"/>
  <c r="W114" i="1"/>
  <c r="P114" i="1"/>
  <c r="S114" i="1" s="1"/>
  <c r="W113" i="1"/>
  <c r="P113" i="1"/>
  <c r="S113" i="1" s="1"/>
  <c r="W112" i="1"/>
  <c r="P112" i="1"/>
  <c r="S112" i="1" s="1"/>
  <c r="W111" i="1"/>
  <c r="P111" i="1"/>
  <c r="S111" i="1" s="1"/>
  <c r="W110" i="1"/>
  <c r="P110" i="1"/>
  <c r="S110" i="1" s="1"/>
  <c r="W109" i="1"/>
  <c r="P109" i="1"/>
  <c r="S109" i="1" s="1"/>
  <c r="W108" i="1"/>
  <c r="P108" i="1"/>
  <c r="S108" i="1" s="1"/>
  <c r="W107" i="1"/>
  <c r="P107" i="1"/>
  <c r="S107" i="1" s="1"/>
  <c r="W106" i="1"/>
  <c r="P106" i="1"/>
  <c r="S106" i="1" s="1"/>
  <c r="Y105" i="1"/>
  <c r="W105" i="1"/>
  <c r="P105" i="1"/>
  <c r="S105" i="1" s="1"/>
  <c r="Y104" i="1"/>
  <c r="W104" i="1"/>
  <c r="P104" i="1"/>
  <c r="S104" i="1" s="1"/>
  <c r="Y103" i="1"/>
  <c r="W103" i="1"/>
  <c r="P103" i="1"/>
  <c r="S103" i="1" s="1"/>
  <c r="Y102" i="1"/>
  <c r="X102" i="1"/>
  <c r="Z102" i="1" s="1"/>
  <c r="T102" i="1"/>
  <c r="P102" i="1"/>
  <c r="W101" i="1"/>
  <c r="P101" i="1"/>
  <c r="S101" i="1" s="1"/>
  <c r="T101" i="1" s="1"/>
  <c r="W100" i="1"/>
  <c r="P100" i="1"/>
  <c r="S100" i="1" s="1"/>
  <c r="Y99" i="1"/>
  <c r="W99" i="1"/>
  <c r="P99" i="1"/>
  <c r="S99" i="1" s="1"/>
  <c r="Y98" i="1"/>
  <c r="W98" i="1"/>
  <c r="P98" i="1"/>
  <c r="S98" i="1" s="1"/>
  <c r="Y97" i="1"/>
  <c r="W97" i="1"/>
  <c r="P97" i="1"/>
  <c r="S97" i="1" s="1"/>
  <c r="Y96" i="1"/>
  <c r="W96" i="1"/>
  <c r="P96" i="1"/>
  <c r="S96" i="1" s="1"/>
  <c r="Y95" i="1"/>
  <c r="W95" i="1"/>
  <c r="P95" i="1"/>
  <c r="S95" i="1" s="1"/>
  <c r="Y94" i="1"/>
  <c r="W94" i="1"/>
  <c r="P94" i="1"/>
  <c r="S94" i="1" s="1"/>
  <c r="T94" i="1" s="1"/>
  <c r="Y93" i="1"/>
  <c r="W93" i="1"/>
  <c r="P93" i="1"/>
  <c r="S93" i="1" s="1"/>
  <c r="Y92" i="1"/>
  <c r="W92" i="1"/>
  <c r="P92" i="1"/>
  <c r="S92" i="1" s="1"/>
  <c r="Y91" i="1"/>
  <c r="W91" i="1"/>
  <c r="P91" i="1"/>
  <c r="S91" i="1" s="1"/>
  <c r="T91" i="1" s="1"/>
  <c r="Y90" i="1"/>
  <c r="W90" i="1"/>
  <c r="P90" i="1"/>
  <c r="S90" i="1" s="1"/>
  <c r="Y89" i="1"/>
  <c r="W89" i="1"/>
  <c r="P89" i="1"/>
  <c r="S89" i="1" s="1"/>
  <c r="Y88" i="1"/>
  <c r="W88" i="1"/>
  <c r="P88" i="1"/>
  <c r="S88" i="1" s="1"/>
  <c r="Y87" i="1"/>
  <c r="W87" i="1"/>
  <c r="P87" i="1"/>
  <c r="S87" i="1" s="1"/>
  <c r="Y86" i="1"/>
  <c r="W86" i="1"/>
  <c r="P86" i="1"/>
  <c r="S86" i="1" s="1"/>
  <c r="Y85" i="1"/>
  <c r="W85" i="1"/>
  <c r="P85" i="1"/>
  <c r="S85" i="1" s="1"/>
  <c r="Y84" i="1"/>
  <c r="W84" i="1"/>
  <c r="P84" i="1"/>
  <c r="S84" i="1" s="1"/>
  <c r="Y83" i="1"/>
  <c r="W83" i="1"/>
  <c r="P83" i="1"/>
  <c r="S83" i="1" s="1"/>
  <c r="Y82" i="1"/>
  <c r="W82" i="1"/>
  <c r="P82" i="1"/>
  <c r="S82" i="1" s="1"/>
  <c r="Y81" i="1"/>
  <c r="W81" i="1"/>
  <c r="P81" i="1"/>
  <c r="S81" i="1" s="1"/>
  <c r="Y80" i="1"/>
  <c r="W80" i="1"/>
  <c r="P80" i="1"/>
  <c r="S80" i="1" s="1"/>
  <c r="Y79" i="1"/>
  <c r="W79" i="1"/>
  <c r="P79" i="1"/>
  <c r="S79" i="1" s="1"/>
  <c r="T79" i="1" s="1"/>
  <c r="Y78" i="1"/>
  <c r="W78" i="1"/>
  <c r="P78" i="1"/>
  <c r="S78" i="1" s="1"/>
  <c r="Y77" i="1"/>
  <c r="W77" i="1"/>
  <c r="P77" i="1"/>
  <c r="S77" i="1" s="1"/>
  <c r="Y76" i="1"/>
  <c r="W76" i="1"/>
  <c r="P76" i="1"/>
  <c r="S76" i="1" s="1"/>
  <c r="Y75" i="1"/>
  <c r="W75" i="1"/>
  <c r="P75" i="1"/>
  <c r="S75" i="1" s="1"/>
  <c r="T75" i="1" s="1"/>
  <c r="Y74" i="1"/>
  <c r="W74" i="1"/>
  <c r="P74" i="1"/>
  <c r="S74" i="1" s="1"/>
  <c r="Y73" i="1"/>
  <c r="W73" i="1"/>
  <c r="P73" i="1"/>
  <c r="S73" i="1" s="1"/>
  <c r="Y72" i="1"/>
  <c r="W72" i="1"/>
  <c r="P72" i="1"/>
  <c r="S72" i="1" s="1"/>
  <c r="Z71" i="1"/>
  <c r="Y71" i="1"/>
  <c r="S71" i="1"/>
  <c r="T71" i="1" s="1"/>
  <c r="P71" i="1"/>
  <c r="Z70" i="1"/>
  <c r="Y70" i="1"/>
  <c r="S70" i="1"/>
  <c r="T70" i="1" s="1"/>
  <c r="P70" i="1"/>
  <c r="Z69" i="1"/>
  <c r="Y69" i="1"/>
  <c r="Y135" i="1" s="1"/>
  <c r="S69" i="1"/>
  <c r="T69" i="1" s="1"/>
  <c r="P69" i="1"/>
  <c r="V67" i="1"/>
  <c r="A67" i="1"/>
  <c r="W66" i="1"/>
  <c r="W68" i="1" s="1"/>
  <c r="P66" i="1"/>
  <c r="S66" i="1" s="1"/>
  <c r="W65" i="1"/>
  <c r="P65" i="1"/>
  <c r="S65" i="1" s="1"/>
  <c r="T65" i="1" s="1"/>
  <c r="W64" i="1"/>
  <c r="P64" i="1"/>
  <c r="S64" i="1" s="1"/>
  <c r="W63" i="1"/>
  <c r="P63" i="1"/>
  <c r="S63" i="1" s="1"/>
  <c r="T63" i="1" s="1"/>
  <c r="Y62" i="1"/>
  <c r="X62" i="1"/>
  <c r="Z62" i="1" s="1"/>
  <c r="T62" i="1"/>
  <c r="P62" i="1"/>
  <c r="W61" i="1"/>
  <c r="P61" i="1"/>
  <c r="S61" i="1" s="1"/>
  <c r="Y60" i="1"/>
  <c r="W60" i="1"/>
  <c r="P60" i="1"/>
  <c r="S60" i="1" s="1"/>
  <c r="Y59" i="1"/>
  <c r="W59" i="1"/>
  <c r="P59" i="1"/>
  <c r="S59" i="1" s="1"/>
  <c r="Y58" i="1"/>
  <c r="W58" i="1"/>
  <c r="P58" i="1"/>
  <c r="S58" i="1" s="1"/>
  <c r="Y57" i="1"/>
  <c r="W57" i="1"/>
  <c r="P57" i="1"/>
  <c r="S57" i="1" s="1"/>
  <c r="Y56" i="1"/>
  <c r="W56" i="1"/>
  <c r="P56" i="1"/>
  <c r="S56" i="1" s="1"/>
  <c r="Y55" i="1"/>
  <c r="Y67" i="1" s="1"/>
  <c r="W55" i="1"/>
  <c r="P55" i="1"/>
  <c r="S55" i="1" s="1"/>
  <c r="V53" i="1"/>
  <c r="A53" i="1"/>
  <c r="W52" i="1"/>
  <c r="P52" i="1"/>
  <c r="S52" i="1" s="1"/>
  <c r="Y51" i="1"/>
  <c r="W51" i="1"/>
  <c r="P51" i="1"/>
  <c r="S51" i="1" s="1"/>
  <c r="Y50" i="1"/>
  <c r="W50" i="1"/>
  <c r="P50" i="1"/>
  <c r="S50" i="1" s="1"/>
  <c r="Y49" i="1"/>
  <c r="W49" i="1"/>
  <c r="P49" i="1"/>
  <c r="S49" i="1" s="1"/>
  <c r="Z48" i="1"/>
  <c r="Y48" i="1"/>
  <c r="S48" i="1"/>
  <c r="T48" i="1" s="1"/>
  <c r="P48" i="1"/>
  <c r="Z47" i="1"/>
  <c r="Y47" i="1"/>
  <c r="S47" i="1"/>
  <c r="T47" i="1" s="1"/>
  <c r="P47" i="1"/>
  <c r="Z46" i="1"/>
  <c r="Y46" i="1"/>
  <c r="Y53" i="1" s="1"/>
  <c r="S46" i="1"/>
  <c r="T46" i="1" s="1"/>
  <c r="P46" i="1"/>
  <c r="V44" i="1"/>
  <c r="A44" i="1"/>
  <c r="W43" i="1"/>
  <c r="W44" i="1" s="1"/>
  <c r="P43" i="1"/>
  <c r="S43" i="1" s="1"/>
  <c r="Z42" i="1"/>
  <c r="Y42" i="1"/>
  <c r="Y44" i="1" s="1"/>
  <c r="S42" i="1"/>
  <c r="T42" i="1" s="1"/>
  <c r="P42" i="1"/>
  <c r="V40" i="1"/>
  <c r="A40" i="1"/>
  <c r="Y39" i="1"/>
  <c r="W39" i="1"/>
  <c r="P39" i="1"/>
  <c r="S39" i="1" s="1"/>
  <c r="Y38" i="1"/>
  <c r="Y40" i="1" s="1"/>
  <c r="W38" i="1"/>
  <c r="P38" i="1"/>
  <c r="S38" i="1" s="1"/>
  <c r="V36" i="1"/>
  <c r="A36" i="1"/>
  <c r="W35" i="1"/>
  <c r="P35" i="1"/>
  <c r="S35" i="1" s="1"/>
  <c r="W34" i="1"/>
  <c r="P34" i="1"/>
  <c r="S34" i="1" s="1"/>
  <c r="T34" i="1" s="1"/>
  <c r="W33" i="1"/>
  <c r="P33" i="1"/>
  <c r="S33" i="1" s="1"/>
  <c r="W32" i="1"/>
  <c r="P32" i="1"/>
  <c r="S32" i="1" s="1"/>
  <c r="W31" i="1"/>
  <c r="P31" i="1"/>
  <c r="S31" i="1" s="1"/>
  <c r="Y30" i="1"/>
  <c r="W30" i="1"/>
  <c r="P30" i="1"/>
  <c r="S30" i="1" s="1"/>
  <c r="Y29" i="1"/>
  <c r="W29" i="1"/>
  <c r="P29" i="1"/>
  <c r="S29" i="1" s="1"/>
  <c r="T29" i="1" s="1"/>
  <c r="Y28" i="1"/>
  <c r="W28" i="1"/>
  <c r="P28" i="1"/>
  <c r="S28" i="1" s="1"/>
  <c r="Y27" i="1"/>
  <c r="W27" i="1"/>
  <c r="P27" i="1"/>
  <c r="S27" i="1" s="1"/>
  <c r="Y26" i="1"/>
  <c r="W26" i="1"/>
  <c r="P26" i="1"/>
  <c r="S26" i="1" s="1"/>
  <c r="Y25" i="1"/>
  <c r="W25" i="1"/>
  <c r="P25" i="1"/>
  <c r="S25" i="1" s="1"/>
  <c r="T25" i="1" s="1"/>
  <c r="Y24" i="1"/>
  <c r="W24" i="1"/>
  <c r="P24" i="1"/>
  <c r="S24" i="1" s="1"/>
  <c r="Y23" i="1"/>
  <c r="W23" i="1"/>
  <c r="P23" i="1"/>
  <c r="S23" i="1" s="1"/>
  <c r="Y22" i="1"/>
  <c r="W22" i="1"/>
  <c r="P22" i="1"/>
  <c r="S22" i="1" s="1"/>
  <c r="Y21" i="1"/>
  <c r="W21" i="1"/>
  <c r="P21" i="1"/>
  <c r="S21" i="1" s="1"/>
  <c r="Y20" i="1"/>
  <c r="W20" i="1"/>
  <c r="P20" i="1"/>
  <c r="S20" i="1" s="1"/>
  <c r="Y19" i="1"/>
  <c r="W19" i="1"/>
  <c r="P19" i="1"/>
  <c r="S19" i="1" s="1"/>
  <c r="Z18" i="1"/>
  <c r="Y18" i="1"/>
  <c r="T18" i="1"/>
  <c r="P18" i="1"/>
  <c r="Y17" i="1"/>
  <c r="X17" i="1"/>
  <c r="Z17" i="1" s="1"/>
  <c r="T17" i="1"/>
  <c r="P17" i="1"/>
  <c r="Y16" i="1"/>
  <c r="W16" i="1"/>
  <c r="P16" i="1"/>
  <c r="S16" i="1" s="1"/>
  <c r="Z15" i="1"/>
  <c r="Y15" i="1"/>
  <c r="S15" i="1"/>
  <c r="T15" i="1" s="1"/>
  <c r="P15" i="1"/>
  <c r="Z14" i="1"/>
  <c r="Y14" i="1"/>
  <c r="S14" i="1"/>
  <c r="T14" i="1" s="1"/>
  <c r="P14" i="1"/>
  <c r="Z13" i="1"/>
  <c r="Y13" i="1"/>
  <c r="S13" i="1"/>
  <c r="T13" i="1" s="1"/>
  <c r="P13" i="1"/>
  <c r="Z12" i="1"/>
  <c r="Y12" i="1"/>
  <c r="S12" i="1"/>
  <c r="T12" i="1" s="1"/>
  <c r="P12" i="1"/>
  <c r="Z11" i="1"/>
  <c r="Y11" i="1"/>
  <c r="S11" i="1"/>
  <c r="T11" i="1" s="1"/>
  <c r="P11" i="1"/>
  <c r="Z10" i="1"/>
  <c r="Y10" i="1"/>
  <c r="S10" i="1"/>
  <c r="T10" i="1" s="1"/>
  <c r="P10" i="1"/>
  <c r="Z9" i="1"/>
  <c r="Y9" i="1"/>
  <c r="S9" i="1"/>
  <c r="T9" i="1" s="1"/>
  <c r="P9" i="1"/>
  <c r="Z8" i="1"/>
  <c r="Y8" i="1"/>
  <c r="S8" i="1"/>
  <c r="T8" i="1" s="1"/>
  <c r="P8" i="1"/>
  <c r="Z7" i="1"/>
  <c r="Y7" i="1"/>
  <c r="S7" i="1"/>
  <c r="T7" i="1" s="1"/>
  <c r="P7" i="1"/>
  <c r="Z6" i="1"/>
  <c r="Y6" i="1"/>
  <c r="S6" i="1"/>
  <c r="T6" i="1" s="1"/>
  <c r="P6" i="1"/>
  <c r="Z5" i="1"/>
  <c r="Y5" i="1"/>
  <c r="S5" i="1"/>
  <c r="T5" i="1" s="1"/>
  <c r="P5" i="1"/>
  <c r="Z4" i="1"/>
  <c r="Y4" i="1"/>
  <c r="S4" i="1"/>
  <c r="T4" i="1" s="1"/>
  <c r="P4" i="1"/>
  <c r="Z3" i="1"/>
  <c r="Y3" i="1"/>
  <c r="Y36" i="1" s="1"/>
  <c r="S3" i="1"/>
  <c r="T3" i="1" s="1"/>
  <c r="P3" i="1"/>
  <c r="X582" i="1" l="1"/>
  <c r="Z582" i="1" s="1"/>
  <c r="X737" i="1"/>
  <c r="Z737" i="1" s="1"/>
  <c r="X424" i="1"/>
  <c r="Z424" i="1" s="1"/>
  <c r="X595" i="1"/>
  <c r="Z595" i="1" s="1"/>
  <c r="X899" i="1"/>
  <c r="Z899" i="1" s="1"/>
  <c r="X749" i="1"/>
  <c r="Z749" i="1" s="1"/>
  <c r="X591" i="1"/>
  <c r="Z591" i="1" s="1"/>
  <c r="X599" i="1"/>
  <c r="Z599" i="1" s="1"/>
  <c r="X606" i="1"/>
  <c r="Z606" i="1" s="1"/>
  <c r="X93" i="1"/>
  <c r="Z93" i="1" s="1"/>
  <c r="X451" i="1"/>
  <c r="Z451" i="1" s="1"/>
  <c r="X455" i="1"/>
  <c r="Z455" i="1" s="1"/>
  <c r="X463" i="1"/>
  <c r="Z463" i="1" s="1"/>
  <c r="X631" i="1"/>
  <c r="Z631" i="1" s="1"/>
  <c r="X815" i="1"/>
  <c r="Z815" i="1" s="1"/>
  <c r="X163" i="1"/>
  <c r="Z163" i="1" s="1"/>
  <c r="X467" i="1"/>
  <c r="Z467" i="1" s="1"/>
  <c r="V1051" i="1"/>
  <c r="X169" i="1"/>
  <c r="Z169" i="1" s="1"/>
  <c r="X774" i="1"/>
  <c r="Z774" i="1" s="1"/>
  <c r="X938" i="1"/>
  <c r="Z938" i="1" s="1"/>
  <c r="X967" i="1"/>
  <c r="Z967" i="1" s="1"/>
  <c r="X360" i="1"/>
  <c r="Z360" i="1" s="1"/>
  <c r="X364" i="1"/>
  <c r="Z364" i="1" s="1"/>
  <c r="X384" i="1"/>
  <c r="Z384" i="1" s="1"/>
  <c r="X388" i="1"/>
  <c r="Z388" i="1" s="1"/>
  <c r="X889" i="1"/>
  <c r="Z889" i="1" s="1"/>
  <c r="X640" i="1"/>
  <c r="Z640" i="1" s="1"/>
  <c r="X108" i="1"/>
  <c r="Z108" i="1" s="1"/>
  <c r="X114" i="1"/>
  <c r="Z114" i="1" s="1"/>
  <c r="X168" i="1"/>
  <c r="Z168" i="1" s="1"/>
  <c r="X552" i="1"/>
  <c r="Z552" i="1" s="1"/>
  <c r="X560" i="1"/>
  <c r="Z560" i="1" s="1"/>
  <c r="X576" i="1"/>
  <c r="Z576" i="1" s="1"/>
  <c r="X940" i="1"/>
  <c r="Z940" i="1" s="1"/>
  <c r="X944" i="1"/>
  <c r="Z944" i="1" s="1"/>
  <c r="X1017" i="1"/>
  <c r="Z1017" i="1" s="1"/>
  <c r="X128" i="1"/>
  <c r="Z128" i="1" s="1"/>
  <c r="X139" i="1"/>
  <c r="Z139" i="1" s="1"/>
  <c r="X570" i="1"/>
  <c r="Z570" i="1" s="1"/>
  <c r="X906" i="1"/>
  <c r="Z906" i="1" s="1"/>
  <c r="X86" i="1"/>
  <c r="Z86" i="1" s="1"/>
  <c r="X90" i="1"/>
  <c r="Z90" i="1" s="1"/>
  <c r="X98" i="1"/>
  <c r="Z98" i="1" s="1"/>
  <c r="X106" i="1"/>
  <c r="Z106" i="1" s="1"/>
  <c r="X112" i="1"/>
  <c r="Z112" i="1" s="1"/>
  <c r="X118" i="1"/>
  <c r="Z118" i="1" s="1"/>
  <c r="X456" i="1"/>
  <c r="Z456" i="1" s="1"/>
  <c r="X468" i="1"/>
  <c r="Z468" i="1" s="1"/>
  <c r="X891" i="1"/>
  <c r="Z891" i="1" s="1"/>
  <c r="T1003" i="1"/>
  <c r="X43" i="1"/>
  <c r="Z43" i="1" s="1"/>
  <c r="Z44" i="1" s="1"/>
  <c r="X152" i="1"/>
  <c r="Z152" i="1" s="1"/>
  <c r="X256" i="1"/>
  <c r="Z256" i="1" s="1"/>
  <c r="X489" i="1"/>
  <c r="Z489" i="1" s="1"/>
  <c r="X248" i="1"/>
  <c r="Z248" i="1" s="1"/>
  <c r="X252" i="1"/>
  <c r="Z252" i="1" s="1"/>
  <c r="X772" i="1"/>
  <c r="Z772" i="1" s="1"/>
  <c r="X941" i="1"/>
  <c r="Z941" i="1" s="1"/>
  <c r="X950" i="1"/>
  <c r="Z950" i="1" s="1"/>
  <c r="X995" i="1"/>
  <c r="Z995" i="1" s="1"/>
  <c r="X1026" i="1"/>
  <c r="Z1026" i="1" s="1"/>
  <c r="X1042" i="1"/>
  <c r="Z1042" i="1" s="1"/>
  <c r="X277" i="1"/>
  <c r="Z277" i="1" s="1"/>
  <c r="X540" i="1"/>
  <c r="Z540" i="1" s="1"/>
  <c r="X419" i="1"/>
  <c r="Z419" i="1" s="1"/>
  <c r="X427" i="1"/>
  <c r="Z427" i="1" s="1"/>
  <c r="X887" i="1"/>
  <c r="Z887" i="1" s="1"/>
  <c r="W986" i="1"/>
  <c r="X412" i="1"/>
  <c r="Z412" i="1" s="1"/>
  <c r="X217" i="1"/>
  <c r="Z217" i="1" s="1"/>
  <c r="X597" i="1"/>
  <c r="Z597" i="1" s="1"/>
  <c r="X960" i="1"/>
  <c r="Z960" i="1" s="1"/>
  <c r="X24" i="1"/>
  <c r="Z24" i="1" s="1"/>
  <c r="X267" i="1"/>
  <c r="Z267" i="1" s="1"/>
  <c r="X483" i="1"/>
  <c r="Z483" i="1" s="1"/>
  <c r="X628" i="1"/>
  <c r="Z628" i="1" s="1"/>
  <c r="X805" i="1"/>
  <c r="Z805" i="1" s="1"/>
  <c r="X809" i="1"/>
  <c r="Z809" i="1" s="1"/>
  <c r="X875" i="1"/>
  <c r="Z875" i="1" s="1"/>
  <c r="T1005" i="1"/>
  <c r="X531" i="1"/>
  <c r="Z531" i="1" s="1"/>
  <c r="X539" i="1"/>
  <c r="Z539" i="1" s="1"/>
  <c r="X892" i="1"/>
  <c r="Z892" i="1" s="1"/>
  <c r="W141" i="1"/>
  <c r="X149" i="1"/>
  <c r="Z149" i="1" s="1"/>
  <c r="X604" i="1"/>
  <c r="Z604" i="1" s="1"/>
  <c r="X660" i="1"/>
  <c r="Z660" i="1" s="1"/>
  <c r="X773" i="1"/>
  <c r="Z773" i="1" s="1"/>
  <c r="X893" i="1"/>
  <c r="Z893" i="1" s="1"/>
  <c r="X997" i="1"/>
  <c r="Z997" i="1" s="1"/>
  <c r="X116" i="1"/>
  <c r="Z116" i="1" s="1"/>
  <c r="X122" i="1"/>
  <c r="Z122" i="1" s="1"/>
  <c r="X1009" i="1"/>
  <c r="Z1009" i="1" s="1"/>
  <c r="X74" i="1"/>
  <c r="Z74" i="1" s="1"/>
  <c r="X521" i="1"/>
  <c r="Z521" i="1" s="1"/>
  <c r="X286" i="1"/>
  <c r="Z286" i="1" s="1"/>
  <c r="X497" i="1"/>
  <c r="Z497" i="1" s="1"/>
  <c r="X533" i="1"/>
  <c r="Z533" i="1" s="1"/>
  <c r="X751" i="1"/>
  <c r="Z751" i="1" s="1"/>
  <c r="X32" i="1"/>
  <c r="Z32" i="1" s="1"/>
  <c r="X124" i="1"/>
  <c r="Z124" i="1" s="1"/>
  <c r="X240" i="1"/>
  <c r="Z240" i="1" s="1"/>
  <c r="X479" i="1"/>
  <c r="Z479" i="1" s="1"/>
  <c r="X588" i="1"/>
  <c r="Z588" i="1" s="1"/>
  <c r="X607" i="1"/>
  <c r="Z607" i="1" s="1"/>
  <c r="X623" i="1"/>
  <c r="Z623" i="1" s="1"/>
  <c r="X646" i="1"/>
  <c r="Z646" i="1" s="1"/>
  <c r="X812" i="1"/>
  <c r="Z812" i="1" s="1"/>
  <c r="X922" i="1"/>
  <c r="Z922" i="1" s="1"/>
  <c r="T259" i="1"/>
  <c r="X259" i="1"/>
  <c r="Z259" i="1" s="1"/>
  <c r="T460" i="1"/>
  <c r="X460" i="1"/>
  <c r="Z460" i="1" s="1"/>
  <c r="X605" i="1"/>
  <c r="Z605" i="1" s="1"/>
  <c r="T605" i="1"/>
  <c r="T942" i="1"/>
  <c r="X942" i="1"/>
  <c r="Z942" i="1" s="1"/>
  <c r="X110" i="1"/>
  <c r="Z110" i="1" s="1"/>
  <c r="W156" i="1"/>
  <c r="X232" i="1"/>
  <c r="Z232" i="1" s="1"/>
  <c r="X551" i="1"/>
  <c r="Z551" i="1" s="1"/>
  <c r="X616" i="1"/>
  <c r="Z616" i="1" s="1"/>
  <c r="X632" i="1"/>
  <c r="Z632" i="1" s="1"/>
  <c r="X739" i="1"/>
  <c r="Z739" i="1" s="1"/>
  <c r="X907" i="1"/>
  <c r="Z907" i="1" s="1"/>
  <c r="X953" i="1"/>
  <c r="Z953" i="1" s="1"/>
  <c r="T993" i="1"/>
  <c r="X994" i="1"/>
  <c r="Z994" i="1" s="1"/>
  <c r="X976" i="1"/>
  <c r="Z976" i="1" s="1"/>
  <c r="X229" i="1"/>
  <c r="Z229" i="1" s="1"/>
  <c r="X270" i="1"/>
  <c r="Z270" i="1" s="1"/>
  <c r="X743" i="1"/>
  <c r="Z743" i="1" s="1"/>
  <c r="X972" i="1"/>
  <c r="Z972" i="1" s="1"/>
  <c r="W1018" i="1"/>
  <c r="X1030" i="1"/>
  <c r="Z1030" i="1" s="1"/>
  <c r="X221" i="1"/>
  <c r="Z221" i="1" s="1"/>
  <c r="W67" i="1"/>
  <c r="T805" i="1"/>
  <c r="X537" i="1"/>
  <c r="Z537" i="1" s="1"/>
  <c r="X389" i="1"/>
  <c r="Z389" i="1" s="1"/>
  <c r="X813" i="1"/>
  <c r="Z813" i="1" s="1"/>
  <c r="X895" i="1"/>
  <c r="Z895" i="1" s="1"/>
  <c r="X905" i="1"/>
  <c r="Z905" i="1" s="1"/>
  <c r="X29" i="1"/>
  <c r="Z29" i="1" s="1"/>
  <c r="X549" i="1"/>
  <c r="Z549" i="1" s="1"/>
  <c r="X1006" i="1"/>
  <c r="Z1006" i="1" s="1"/>
  <c r="X249" i="1"/>
  <c r="Z249" i="1" s="1"/>
  <c r="X357" i="1"/>
  <c r="Z357" i="1" s="1"/>
  <c r="X496" i="1"/>
  <c r="Z496" i="1" s="1"/>
  <c r="X528" i="1"/>
  <c r="Z528" i="1" s="1"/>
  <c r="X568" i="1"/>
  <c r="Z568" i="1" s="1"/>
  <c r="X630" i="1"/>
  <c r="Z630" i="1" s="1"/>
  <c r="T991" i="1"/>
  <c r="X901" i="1"/>
  <c r="Z901" i="1" s="1"/>
  <c r="X78" i="1"/>
  <c r="Z78" i="1" s="1"/>
  <c r="X235" i="1"/>
  <c r="Z235" i="1" s="1"/>
  <c r="T424" i="1"/>
  <c r="T558" i="1"/>
  <c r="X755" i="1"/>
  <c r="Z755" i="1" s="1"/>
  <c r="X800" i="1"/>
  <c r="Z800" i="1" s="1"/>
  <c r="X897" i="1"/>
  <c r="Z897" i="1" s="1"/>
  <c r="X1007" i="1"/>
  <c r="Z1007" i="1" s="1"/>
  <c r="X253" i="1"/>
  <c r="Z253" i="1" s="1"/>
  <c r="X600" i="1"/>
  <c r="Z600" i="1" s="1"/>
  <c r="T604" i="1"/>
  <c r="X608" i="1"/>
  <c r="Z608" i="1" s="1"/>
  <c r="X247" i="1"/>
  <c r="Z247" i="1" s="1"/>
  <c r="T247" i="1"/>
  <c r="X620" i="1"/>
  <c r="Z620" i="1" s="1"/>
  <c r="T620" i="1"/>
  <c r="X1023" i="1"/>
  <c r="Z1023" i="1" s="1"/>
  <c r="T1023" i="1"/>
  <c r="T577" i="1"/>
  <c r="X577" i="1"/>
  <c r="Z577" i="1" s="1"/>
  <c r="T888" i="1"/>
  <c r="X888" i="1"/>
  <c r="Z888" i="1" s="1"/>
  <c r="X87" i="1"/>
  <c r="Z87" i="1" s="1"/>
  <c r="T87" i="1"/>
  <c r="X204" i="1"/>
  <c r="Z204" i="1" s="1"/>
  <c r="T204" i="1"/>
  <c r="X544" i="1"/>
  <c r="Z544" i="1" s="1"/>
  <c r="T544" i="1"/>
  <c r="T592" i="1"/>
  <c r="X592" i="1"/>
  <c r="Z592" i="1" s="1"/>
  <c r="T624" i="1"/>
  <c r="X624" i="1"/>
  <c r="Z624" i="1" s="1"/>
  <c r="X633" i="1"/>
  <c r="Z633" i="1" s="1"/>
  <c r="T633" i="1"/>
  <c r="T657" i="1"/>
  <c r="X657" i="1"/>
  <c r="Z657" i="1" s="1"/>
  <c r="T908" i="1"/>
  <c r="X908" i="1"/>
  <c r="Z908" i="1" s="1"/>
  <c r="X396" i="1"/>
  <c r="Z396" i="1" s="1"/>
  <c r="T396" i="1"/>
  <c r="X477" i="1"/>
  <c r="Z477" i="1" s="1"/>
  <c r="T477" i="1"/>
  <c r="X556" i="1"/>
  <c r="Z556" i="1" s="1"/>
  <c r="T556" i="1"/>
  <c r="T740" i="1"/>
  <c r="X740" i="1"/>
  <c r="Z740" i="1" s="1"/>
  <c r="X408" i="1"/>
  <c r="Z408" i="1" s="1"/>
  <c r="T408" i="1"/>
  <c r="X567" i="1"/>
  <c r="Z567" i="1" s="1"/>
  <c r="T567" i="1"/>
  <c r="X629" i="1"/>
  <c r="Z629" i="1" s="1"/>
  <c r="T629" i="1"/>
  <c r="X754" i="1"/>
  <c r="Z754" i="1" s="1"/>
  <c r="T754" i="1"/>
  <c r="X874" i="1"/>
  <c r="Z874" i="1" s="1"/>
  <c r="T874" i="1"/>
  <c r="T890" i="1"/>
  <c r="X890" i="1"/>
  <c r="Z890" i="1" s="1"/>
  <c r="T904" i="1"/>
  <c r="X904" i="1"/>
  <c r="Z904" i="1" s="1"/>
  <c r="T265" i="1"/>
  <c r="X265" i="1"/>
  <c r="Z265" i="1" s="1"/>
  <c r="X103" i="1"/>
  <c r="Z103" i="1" s="1"/>
  <c r="T103" i="1"/>
  <c r="T241" i="1"/>
  <c r="X241" i="1"/>
  <c r="Z241" i="1" s="1"/>
  <c r="X99" i="1"/>
  <c r="Z99" i="1" s="1"/>
  <c r="T99" i="1"/>
  <c r="X635" i="1"/>
  <c r="Z635" i="1" s="1"/>
  <c r="T635" i="1"/>
  <c r="X886" i="1"/>
  <c r="Z886" i="1" s="1"/>
  <c r="T886" i="1"/>
  <c r="X287" i="1"/>
  <c r="Z287" i="1" s="1"/>
  <c r="T287" i="1"/>
  <c r="X647" i="1"/>
  <c r="Z647" i="1" s="1"/>
  <c r="T647" i="1"/>
  <c r="T970" i="1"/>
  <c r="X970" i="1"/>
  <c r="Z970" i="1" s="1"/>
  <c r="X1039" i="1"/>
  <c r="Z1039" i="1" s="1"/>
  <c r="T1039" i="1"/>
  <c r="X555" i="1"/>
  <c r="Z555" i="1" s="1"/>
  <c r="T555" i="1"/>
  <c r="X372" i="1"/>
  <c r="Z372" i="1" s="1"/>
  <c r="T372" i="1"/>
  <c r="X420" i="1"/>
  <c r="Z420" i="1" s="1"/>
  <c r="T420" i="1"/>
  <c r="X603" i="1"/>
  <c r="Z603" i="1" s="1"/>
  <c r="T603" i="1"/>
  <c r="X644" i="1"/>
  <c r="Z644" i="1" s="1"/>
  <c r="T644" i="1"/>
  <c r="T803" i="1"/>
  <c r="X803" i="1"/>
  <c r="Z803" i="1" s="1"/>
  <c r="T896" i="1"/>
  <c r="X896" i="1"/>
  <c r="Z896" i="1" s="1"/>
  <c r="X134" i="1"/>
  <c r="Z134" i="1" s="1"/>
  <c r="T134" i="1"/>
  <c r="X288" i="1"/>
  <c r="Z288" i="1" s="1"/>
  <c r="T288" i="1"/>
  <c r="X742" i="1"/>
  <c r="Z742" i="1" s="1"/>
  <c r="T742" i="1"/>
  <c r="X580" i="1"/>
  <c r="Z580" i="1" s="1"/>
  <c r="T580" i="1"/>
  <c r="X648" i="1"/>
  <c r="Z648" i="1" s="1"/>
  <c r="T648" i="1"/>
  <c r="T980" i="1"/>
  <c r="X980" i="1"/>
  <c r="Z980" i="1" s="1"/>
  <c r="X228" i="1"/>
  <c r="Z228" i="1" s="1"/>
  <c r="T228" i="1"/>
  <c r="X656" i="1"/>
  <c r="Z656" i="1" s="1"/>
  <c r="T656" i="1"/>
  <c r="T902" i="1"/>
  <c r="X902" i="1"/>
  <c r="Z902" i="1" s="1"/>
  <c r="X425" i="1"/>
  <c r="Z425" i="1" s="1"/>
  <c r="W36" i="1"/>
  <c r="X63" i="1"/>
  <c r="Z63" i="1" s="1"/>
  <c r="X209" i="1"/>
  <c r="Z209" i="1" s="1"/>
  <c r="X279" i="1"/>
  <c r="Z279" i="1" s="1"/>
  <c r="X285" i="1"/>
  <c r="Z285" i="1" s="1"/>
  <c r="W428" i="1"/>
  <c r="X370" i="1"/>
  <c r="Z370" i="1" s="1"/>
  <c r="X400" i="1"/>
  <c r="Z400" i="1" s="1"/>
  <c r="X662" i="1"/>
  <c r="Z662" i="1" s="1"/>
  <c r="X738" i="1"/>
  <c r="Z738" i="1" s="1"/>
  <c r="X750" i="1"/>
  <c r="Z750" i="1" s="1"/>
  <c r="X767" i="1"/>
  <c r="Z767" i="1" s="1"/>
  <c r="X801" i="1"/>
  <c r="Z801" i="1" s="1"/>
  <c r="X811" i="1"/>
  <c r="Z811" i="1" s="1"/>
  <c r="X903" i="1"/>
  <c r="Z903" i="1" s="1"/>
  <c r="X924" i="1"/>
  <c r="Z924" i="1" s="1"/>
  <c r="X969" i="1"/>
  <c r="Z969" i="1" s="1"/>
  <c r="W53" i="1"/>
  <c r="W135" i="1"/>
  <c r="T229" i="1"/>
  <c r="X266" i="1"/>
  <c r="Z266" i="1" s="1"/>
  <c r="T384" i="1"/>
  <c r="X413" i="1"/>
  <c r="Z413" i="1" s="1"/>
  <c r="X461" i="1"/>
  <c r="Z461" i="1" s="1"/>
  <c r="T468" i="1"/>
  <c r="X498" i="1"/>
  <c r="Z498" i="1" s="1"/>
  <c r="X581" i="1"/>
  <c r="Z581" i="1" s="1"/>
  <c r="X590" i="1"/>
  <c r="Z590" i="1" s="1"/>
  <c r="T595" i="1"/>
  <c r="T631" i="1"/>
  <c r="X910" i="1"/>
  <c r="Z910" i="1" s="1"/>
  <c r="X992" i="1"/>
  <c r="Z992" i="1" s="1"/>
  <c r="X1004" i="1"/>
  <c r="Z1004" i="1" s="1"/>
  <c r="X1012" i="1"/>
  <c r="X1013" i="1" s="1"/>
  <c r="Z1014" i="1" s="1"/>
  <c r="W1031" i="1"/>
  <c r="X61" i="1"/>
  <c r="Z61" i="1" s="1"/>
  <c r="X120" i="1"/>
  <c r="Z120" i="1" s="1"/>
  <c r="X220" i="1"/>
  <c r="Z220" i="1" s="1"/>
  <c r="X223" i="1"/>
  <c r="Z223" i="1" s="1"/>
  <c r="X257" i="1"/>
  <c r="Z257" i="1" s="1"/>
  <c r="X264" i="1"/>
  <c r="Z264" i="1" s="1"/>
  <c r="X273" i="1"/>
  <c r="Z273" i="1" s="1"/>
  <c r="X377" i="1"/>
  <c r="Z377" i="1" s="1"/>
  <c r="X394" i="1"/>
  <c r="Z394" i="1" s="1"/>
  <c r="X622" i="1"/>
  <c r="Z622" i="1" s="1"/>
  <c r="X625" i="1"/>
  <c r="Z625" i="1" s="1"/>
  <c r="X654" i="1"/>
  <c r="Z654" i="1" s="1"/>
  <c r="X900" i="1"/>
  <c r="Z900" i="1" s="1"/>
  <c r="X966" i="1"/>
  <c r="Z966" i="1" s="1"/>
  <c r="X79" i="1"/>
  <c r="Z79" i="1" s="1"/>
  <c r="X283" i="1"/>
  <c r="Z283" i="1" s="1"/>
  <c r="X358" i="1"/>
  <c r="Z358" i="1" s="1"/>
  <c r="W501" i="1"/>
  <c r="T456" i="1"/>
  <c r="T531" i="1"/>
  <c r="T588" i="1"/>
  <c r="X596" i="1"/>
  <c r="Z596" i="1" s="1"/>
  <c r="T606" i="1"/>
  <c r="W636" i="1"/>
  <c r="X161" i="1"/>
  <c r="Z161" i="1" s="1"/>
  <c r="T168" i="1"/>
  <c r="T217" i="1"/>
  <c r="T240" i="1"/>
  <c r="X242" i="1"/>
  <c r="Z242" i="1" s="1"/>
  <c r="W609" i="1"/>
  <c r="X579" i="1"/>
  <c r="Z579" i="1" s="1"/>
  <c r="T596" i="1"/>
  <c r="T632" i="1"/>
  <c r="T660" i="1"/>
  <c r="T739" i="1"/>
  <c r="T751" i="1"/>
  <c r="W820" i="1"/>
  <c r="X1001" i="1"/>
  <c r="Z1001" i="1" s="1"/>
  <c r="W926" i="1"/>
  <c r="X65" i="1"/>
  <c r="Z65" i="1" s="1"/>
  <c r="X126" i="1"/>
  <c r="Z126" i="1" s="1"/>
  <c r="X208" i="1"/>
  <c r="Z208" i="1" s="1"/>
  <c r="X211" i="1"/>
  <c r="Z211" i="1" s="1"/>
  <c r="X233" i="1"/>
  <c r="Z233" i="1" s="1"/>
  <c r="X401" i="1"/>
  <c r="Z401" i="1" s="1"/>
  <c r="T568" i="1"/>
  <c r="T582" i="1"/>
  <c r="X894" i="1"/>
  <c r="Z894" i="1" s="1"/>
  <c r="X974" i="1"/>
  <c r="Z974" i="1" s="1"/>
  <c r="X978" i="1"/>
  <c r="Z978" i="1" s="1"/>
  <c r="X989" i="1"/>
  <c r="Z989" i="1" s="1"/>
  <c r="W1013" i="1"/>
  <c r="X205" i="1"/>
  <c r="Z205" i="1" s="1"/>
  <c r="X246" i="1"/>
  <c r="Z246" i="1" s="1"/>
  <c r="X365" i="1"/>
  <c r="Z365" i="1" s="1"/>
  <c r="X418" i="1"/>
  <c r="Z418" i="1" s="1"/>
  <c r="T427" i="1"/>
  <c r="X476" i="1"/>
  <c r="Z476" i="1" s="1"/>
  <c r="X574" i="1"/>
  <c r="Z574" i="1" s="1"/>
  <c r="T591" i="1"/>
  <c r="W982" i="1"/>
  <c r="T944" i="1"/>
  <c r="X971" i="1"/>
  <c r="Z971" i="1" s="1"/>
  <c r="W993" i="1"/>
  <c r="X993" i="1" s="1"/>
  <c r="Z993" i="1" s="1"/>
  <c r="W1005" i="1"/>
  <c r="X1005" i="1" s="1"/>
  <c r="Z1005" i="1" s="1"/>
  <c r="X28" i="1"/>
  <c r="Z28" i="1" s="1"/>
  <c r="T205" i="1"/>
  <c r="T246" i="1"/>
  <c r="X258" i="1"/>
  <c r="Z258" i="1" s="1"/>
  <c r="X271" i="1"/>
  <c r="Z271" i="1" s="1"/>
  <c r="T560" i="1"/>
  <c r="X626" i="1"/>
  <c r="Z626" i="1" s="1"/>
  <c r="X881" i="1"/>
  <c r="Z881" i="1" s="1"/>
  <c r="X898" i="1"/>
  <c r="Z898" i="1" s="1"/>
  <c r="X954" i="1"/>
  <c r="Z954" i="1" s="1"/>
  <c r="X376" i="1"/>
  <c r="Z376" i="1" s="1"/>
  <c r="X491" i="1"/>
  <c r="Z491" i="1" s="1"/>
  <c r="X545" i="1"/>
  <c r="Z545" i="1" s="1"/>
  <c r="T597" i="1"/>
  <c r="X909" i="1"/>
  <c r="Z909" i="1" s="1"/>
  <c r="X984" i="1"/>
  <c r="Z984" i="1" s="1"/>
  <c r="T990" i="1"/>
  <c r="X998" i="1"/>
  <c r="Z998" i="1" s="1"/>
  <c r="W40" i="1"/>
  <c r="X91" i="1"/>
  <c r="Z91" i="1" s="1"/>
  <c r="T98" i="1"/>
  <c r="T169" i="1"/>
  <c r="X532" i="1"/>
  <c r="Z532" i="1" s="1"/>
  <c r="X572" i="1"/>
  <c r="Z572" i="1" s="1"/>
  <c r="X758" i="1"/>
  <c r="Z758" i="1" s="1"/>
  <c r="X952" i="1"/>
  <c r="Z952" i="1" s="1"/>
  <c r="X968" i="1"/>
  <c r="Z968" i="1" s="1"/>
  <c r="X132" i="1"/>
  <c r="Z132" i="1" s="1"/>
  <c r="X216" i="1"/>
  <c r="Z216" i="1" s="1"/>
  <c r="X244" i="1"/>
  <c r="Z244" i="1" s="1"/>
  <c r="T360" i="1"/>
  <c r="X406" i="1"/>
  <c r="Z406" i="1" s="1"/>
  <c r="X527" i="1"/>
  <c r="Z527" i="1" s="1"/>
  <c r="X536" i="1"/>
  <c r="Z536" i="1" s="1"/>
  <c r="X564" i="1"/>
  <c r="Z564" i="1" s="1"/>
  <c r="X569" i="1"/>
  <c r="Z569" i="1" s="1"/>
  <c r="X598" i="1"/>
  <c r="Z598" i="1" s="1"/>
  <c r="X601" i="1"/>
  <c r="Z601" i="1" s="1"/>
  <c r="X627" i="1"/>
  <c r="Z627" i="1" s="1"/>
  <c r="X650" i="1"/>
  <c r="Z650" i="1" s="1"/>
  <c r="X659" i="1"/>
  <c r="Z659" i="1" s="1"/>
  <c r="X752" i="1"/>
  <c r="Z752" i="1" s="1"/>
  <c r="T758" i="1"/>
  <c r="W911" i="1"/>
  <c r="X959" i="1"/>
  <c r="Z959" i="1" s="1"/>
  <c r="X962" i="1"/>
  <c r="Z962" i="1" s="1"/>
  <c r="X1003" i="1"/>
  <c r="Z1003" i="1" s="1"/>
  <c r="W1047" i="1"/>
  <c r="X50" i="1"/>
  <c r="Z50" i="1" s="1"/>
  <c r="T50" i="1"/>
  <c r="X22" i="1"/>
  <c r="Z22" i="1" s="1"/>
  <c r="T22" i="1"/>
  <c r="X56" i="1"/>
  <c r="Z56" i="1" s="1"/>
  <c r="T56" i="1"/>
  <c r="X109" i="1"/>
  <c r="Z109" i="1" s="1"/>
  <c r="T109" i="1"/>
  <c r="X206" i="1"/>
  <c r="Z206" i="1" s="1"/>
  <c r="T206" i="1"/>
  <c r="X219" i="1"/>
  <c r="Z219" i="1" s="1"/>
  <c r="T219" i="1"/>
  <c r="X33" i="1"/>
  <c r="Z33" i="1" s="1"/>
  <c r="T33" i="1"/>
  <c r="X39" i="1"/>
  <c r="Z39" i="1" s="1"/>
  <c r="T39" i="1"/>
  <c r="T82" i="1"/>
  <c r="X82" i="1"/>
  <c r="Z82" i="1" s="1"/>
  <c r="X89" i="1"/>
  <c r="Z89" i="1" s="1"/>
  <c r="T89" i="1"/>
  <c r="X92" i="1"/>
  <c r="Z92" i="1" s="1"/>
  <c r="T92" i="1"/>
  <c r="X105" i="1"/>
  <c r="Z105" i="1" s="1"/>
  <c r="T105" i="1"/>
  <c r="X119" i="1"/>
  <c r="Z119" i="1" s="1"/>
  <c r="T119" i="1"/>
  <c r="X167" i="1"/>
  <c r="Z167" i="1" s="1"/>
  <c r="T167" i="1"/>
  <c r="T263" i="1"/>
  <c r="X263" i="1"/>
  <c r="Z263" i="1" s="1"/>
  <c r="T64" i="1"/>
  <c r="X64" i="1"/>
  <c r="Z64" i="1" s="1"/>
  <c r="X72" i="1"/>
  <c r="T72" i="1"/>
  <c r="X170" i="1"/>
  <c r="Z170" i="1" s="1"/>
  <c r="T170" i="1"/>
  <c r="X213" i="1"/>
  <c r="Z213" i="1" s="1"/>
  <c r="T213" i="1"/>
  <c r="X226" i="1"/>
  <c r="Z226" i="1" s="1"/>
  <c r="T226" i="1"/>
  <c r="T239" i="1"/>
  <c r="X239" i="1"/>
  <c r="Z239" i="1" s="1"/>
  <c r="X250" i="1"/>
  <c r="Z250" i="1" s="1"/>
  <c r="T250" i="1"/>
  <c r="X16" i="1"/>
  <c r="T16" i="1"/>
  <c r="X57" i="1"/>
  <c r="Z57" i="1" s="1"/>
  <c r="T57" i="1"/>
  <c r="X96" i="1"/>
  <c r="Z96" i="1" s="1"/>
  <c r="T96" i="1"/>
  <c r="X115" i="1"/>
  <c r="Z115" i="1" s="1"/>
  <c r="T115" i="1"/>
  <c r="X133" i="1"/>
  <c r="Z133" i="1" s="1"/>
  <c r="T133" i="1"/>
  <c r="X154" i="1"/>
  <c r="Z154" i="1" s="1"/>
  <c r="T154" i="1"/>
  <c r="X207" i="1"/>
  <c r="Z207" i="1" s="1"/>
  <c r="T207" i="1"/>
  <c r="X210" i="1"/>
  <c r="Z210" i="1" s="1"/>
  <c r="T210" i="1"/>
  <c r="T23" i="1"/>
  <c r="X23" i="1"/>
  <c r="Z23" i="1" s="1"/>
  <c r="X76" i="1"/>
  <c r="Z76" i="1" s="1"/>
  <c r="T76" i="1"/>
  <c r="X83" i="1"/>
  <c r="Z83" i="1" s="1"/>
  <c r="T83" i="1"/>
  <c r="X125" i="1"/>
  <c r="Z125" i="1" s="1"/>
  <c r="T125" i="1"/>
  <c r="X138" i="1"/>
  <c r="Z138" i="1" s="1"/>
  <c r="T138" i="1"/>
  <c r="X148" i="1"/>
  <c r="T148" i="1"/>
  <c r="X151" i="1"/>
  <c r="Z151" i="1" s="1"/>
  <c r="T151" i="1"/>
  <c r="X254" i="1"/>
  <c r="Z254" i="1" s="1"/>
  <c r="T254" i="1"/>
  <c r="X260" i="1"/>
  <c r="Z260" i="1" s="1"/>
  <c r="T260" i="1"/>
  <c r="T280" i="1"/>
  <c r="X280" i="1"/>
  <c r="Z280" i="1" s="1"/>
  <c r="X51" i="1"/>
  <c r="Z51" i="1" s="1"/>
  <c r="T51" i="1"/>
  <c r="T27" i="1"/>
  <c r="X27" i="1"/>
  <c r="Z27" i="1" s="1"/>
  <c r="T52" i="1"/>
  <c r="X52" i="1"/>
  <c r="Z52" i="1" s="1"/>
  <c r="X214" i="1"/>
  <c r="Z214" i="1" s="1"/>
  <c r="T214" i="1"/>
  <c r="T251" i="1"/>
  <c r="X251" i="1"/>
  <c r="Z251" i="1" s="1"/>
  <c r="X26" i="1"/>
  <c r="Z26" i="1" s="1"/>
  <c r="T26" i="1"/>
  <c r="X19" i="1"/>
  <c r="Z19" i="1" s="1"/>
  <c r="T19" i="1"/>
  <c r="X30" i="1"/>
  <c r="Z30" i="1" s="1"/>
  <c r="T30" i="1"/>
  <c r="X73" i="1"/>
  <c r="Z73" i="1" s="1"/>
  <c r="T73" i="1"/>
  <c r="X111" i="1"/>
  <c r="Z111" i="1" s="1"/>
  <c r="T111" i="1"/>
  <c r="X155" i="1"/>
  <c r="Z155" i="1" s="1"/>
  <c r="T155" i="1"/>
  <c r="X171" i="1"/>
  <c r="Z171" i="1" s="1"/>
  <c r="T171" i="1"/>
  <c r="X227" i="1"/>
  <c r="Z227" i="1" s="1"/>
  <c r="T227" i="1"/>
  <c r="T20" i="1"/>
  <c r="X20" i="1"/>
  <c r="Z20" i="1" s="1"/>
  <c r="X35" i="1"/>
  <c r="Z35" i="1" s="1"/>
  <c r="T35" i="1"/>
  <c r="X58" i="1"/>
  <c r="Z58" i="1" s="1"/>
  <c r="T58" i="1"/>
  <c r="X97" i="1"/>
  <c r="Z97" i="1" s="1"/>
  <c r="T97" i="1"/>
  <c r="X121" i="1"/>
  <c r="Z121" i="1" s="1"/>
  <c r="T121" i="1"/>
  <c r="X130" i="1"/>
  <c r="Z130" i="1" s="1"/>
  <c r="T130" i="1"/>
  <c r="X230" i="1"/>
  <c r="Z230" i="1" s="1"/>
  <c r="T230" i="1"/>
  <c r="X77" i="1"/>
  <c r="Z77" i="1" s="1"/>
  <c r="T77" i="1"/>
  <c r="X80" i="1"/>
  <c r="Z80" i="1" s="1"/>
  <c r="T80" i="1"/>
  <c r="X84" i="1"/>
  <c r="Z84" i="1" s="1"/>
  <c r="T84" i="1"/>
  <c r="X100" i="1"/>
  <c r="Z100" i="1" s="1"/>
  <c r="T100" i="1"/>
  <c r="X107" i="1"/>
  <c r="Z107" i="1" s="1"/>
  <c r="T107" i="1"/>
  <c r="X165" i="1"/>
  <c r="Z165" i="1" s="1"/>
  <c r="T165" i="1"/>
  <c r="X172" i="1"/>
  <c r="Z172" i="1" s="1"/>
  <c r="T172" i="1"/>
  <c r="X255" i="1"/>
  <c r="Z255" i="1" s="1"/>
  <c r="T255" i="1"/>
  <c r="X261" i="1"/>
  <c r="Z261" i="1" s="1"/>
  <c r="T261" i="1"/>
  <c r="X49" i="1"/>
  <c r="T49" i="1"/>
  <c r="X66" i="1"/>
  <c r="Z66" i="1" s="1"/>
  <c r="T66" i="1"/>
  <c r="X117" i="1"/>
  <c r="Z117" i="1" s="1"/>
  <c r="T117" i="1"/>
  <c r="X162" i="1"/>
  <c r="Z162" i="1" s="1"/>
  <c r="T162" i="1"/>
  <c r="X215" i="1"/>
  <c r="Z215" i="1" s="1"/>
  <c r="T215" i="1"/>
  <c r="X237" i="1"/>
  <c r="Z237" i="1" s="1"/>
  <c r="T237" i="1"/>
  <c r="X243" i="1"/>
  <c r="Z243" i="1" s="1"/>
  <c r="T243" i="1"/>
  <c r="X59" i="1"/>
  <c r="Z59" i="1" s="1"/>
  <c r="T59" i="1"/>
  <c r="X127" i="1"/>
  <c r="Z127" i="1" s="1"/>
  <c r="T127" i="1"/>
  <c r="X218" i="1"/>
  <c r="Z218" i="1" s="1"/>
  <c r="T218" i="1"/>
  <c r="X231" i="1"/>
  <c r="Z231" i="1" s="1"/>
  <c r="T231" i="1"/>
  <c r="X234" i="1"/>
  <c r="Z234" i="1" s="1"/>
  <c r="T234" i="1"/>
  <c r="X268" i="1"/>
  <c r="Z268" i="1" s="1"/>
  <c r="T268" i="1"/>
  <c r="X21" i="1"/>
  <c r="Z21" i="1" s="1"/>
  <c r="T21" i="1"/>
  <c r="X55" i="1"/>
  <c r="T55" i="1"/>
  <c r="X38" i="1"/>
  <c r="T38" i="1"/>
  <c r="X81" i="1"/>
  <c r="Z81" i="1" s="1"/>
  <c r="T81" i="1"/>
  <c r="X85" i="1"/>
  <c r="Z85" i="1" s="1"/>
  <c r="T85" i="1"/>
  <c r="X88" i="1"/>
  <c r="Z88" i="1" s="1"/>
  <c r="T88" i="1"/>
  <c r="X104" i="1"/>
  <c r="Z104" i="1" s="1"/>
  <c r="T104" i="1"/>
  <c r="X113" i="1"/>
  <c r="Z113" i="1" s="1"/>
  <c r="T113" i="1"/>
  <c r="X158" i="1"/>
  <c r="T158" i="1"/>
  <c r="X166" i="1"/>
  <c r="Z166" i="1" s="1"/>
  <c r="T166" i="1"/>
  <c r="T262" i="1"/>
  <c r="X262" i="1"/>
  <c r="Z262" i="1" s="1"/>
  <c r="X31" i="1"/>
  <c r="Z31" i="1" s="1"/>
  <c r="T31" i="1"/>
  <c r="X123" i="1"/>
  <c r="Z123" i="1" s="1"/>
  <c r="T123" i="1"/>
  <c r="X225" i="1"/>
  <c r="Z225" i="1" s="1"/>
  <c r="T225" i="1"/>
  <c r="X238" i="1"/>
  <c r="Z238" i="1" s="1"/>
  <c r="T238" i="1"/>
  <c r="T275" i="1"/>
  <c r="X275" i="1"/>
  <c r="Z275" i="1" s="1"/>
  <c r="X60" i="1"/>
  <c r="Z60" i="1" s="1"/>
  <c r="T60" i="1"/>
  <c r="X95" i="1"/>
  <c r="Z95" i="1" s="1"/>
  <c r="T95" i="1"/>
  <c r="X222" i="1"/>
  <c r="Z222" i="1" s="1"/>
  <c r="T222" i="1"/>
  <c r="T32" i="1"/>
  <c r="X25" i="1"/>
  <c r="Z25" i="1" s="1"/>
  <c r="X34" i="1"/>
  <c r="Z34" i="1" s="1"/>
  <c r="X75" i="1"/>
  <c r="Z75" i="1" s="1"/>
  <c r="W173" i="1"/>
  <c r="Z203" i="1"/>
  <c r="T267" i="1"/>
  <c r="X269" i="1"/>
  <c r="Z269" i="1" s="1"/>
  <c r="T274" i="1"/>
  <c r="X274" i="1"/>
  <c r="Z274" i="1" s="1"/>
  <c r="X276" i="1"/>
  <c r="Z276" i="1" s="1"/>
  <c r="X359" i="1"/>
  <c r="Z359" i="1" s="1"/>
  <c r="T359" i="1"/>
  <c r="X362" i="1"/>
  <c r="Z362" i="1" s="1"/>
  <c r="T362" i="1"/>
  <c r="X375" i="1"/>
  <c r="Z375" i="1" s="1"/>
  <c r="T375" i="1"/>
  <c r="X378" i="1"/>
  <c r="Z378" i="1" s="1"/>
  <c r="T378" i="1"/>
  <c r="X407" i="1"/>
  <c r="Z407" i="1" s="1"/>
  <c r="T407" i="1"/>
  <c r="X410" i="1"/>
  <c r="Z410" i="1" s="1"/>
  <c r="T410" i="1"/>
  <c r="T471" i="1"/>
  <c r="X471" i="1"/>
  <c r="Z471" i="1" s="1"/>
  <c r="X484" i="1"/>
  <c r="Z484" i="1" s="1"/>
  <c r="T484" i="1"/>
  <c r="X493" i="1"/>
  <c r="Z493" i="1" s="1"/>
  <c r="T493" i="1"/>
  <c r="X546" i="1"/>
  <c r="Z546" i="1" s="1"/>
  <c r="T546" i="1"/>
  <c r="X94" i="1"/>
  <c r="Z94" i="1" s="1"/>
  <c r="X101" i="1"/>
  <c r="Z101" i="1" s="1"/>
  <c r="X153" i="1"/>
  <c r="Z153" i="1" s="1"/>
  <c r="X164" i="1"/>
  <c r="Z164" i="1" s="1"/>
  <c r="X198" i="1"/>
  <c r="X212" i="1"/>
  <c r="Z212" i="1" s="1"/>
  <c r="X224" i="1"/>
  <c r="Z224" i="1" s="1"/>
  <c r="X236" i="1"/>
  <c r="Z236" i="1" s="1"/>
  <c r="X278" i="1"/>
  <c r="Z278" i="1" s="1"/>
  <c r="X391" i="1"/>
  <c r="Z391" i="1" s="1"/>
  <c r="T391" i="1"/>
  <c r="T404" i="1"/>
  <c r="X404" i="1"/>
  <c r="Z404" i="1" s="1"/>
  <c r="X423" i="1"/>
  <c r="Z423" i="1" s="1"/>
  <c r="T423" i="1"/>
  <c r="T452" i="1"/>
  <c r="X452" i="1"/>
  <c r="Z452" i="1" s="1"/>
  <c r="X475" i="1"/>
  <c r="Z475" i="1" s="1"/>
  <c r="T475" i="1"/>
  <c r="X524" i="1"/>
  <c r="Z524" i="1" s="1"/>
  <c r="T524" i="1"/>
  <c r="X272" i="1"/>
  <c r="Z272" i="1" s="1"/>
  <c r="T272" i="1"/>
  <c r="X369" i="1"/>
  <c r="Z369" i="1" s="1"/>
  <c r="T369" i="1"/>
  <c r="X417" i="1"/>
  <c r="Z417" i="1" s="1"/>
  <c r="T417" i="1"/>
  <c r="X459" i="1"/>
  <c r="Z459" i="1" s="1"/>
  <c r="T459" i="1"/>
  <c r="X465" i="1"/>
  <c r="Z465" i="1" s="1"/>
  <c r="T465" i="1"/>
  <c r="X478" i="1"/>
  <c r="Z478" i="1" s="1"/>
  <c r="T478" i="1"/>
  <c r="T550" i="1"/>
  <c r="X550" i="1"/>
  <c r="Z550" i="1" s="1"/>
  <c r="T61" i="1"/>
  <c r="T74" i="1"/>
  <c r="T86" i="1"/>
  <c r="X291" i="1"/>
  <c r="T291" i="1"/>
  <c r="X363" i="1"/>
  <c r="Z363" i="1" s="1"/>
  <c r="T363" i="1"/>
  <c r="X366" i="1"/>
  <c r="Z366" i="1" s="1"/>
  <c r="T366" i="1"/>
  <c r="X395" i="1"/>
  <c r="Z395" i="1" s="1"/>
  <c r="T395" i="1"/>
  <c r="X398" i="1"/>
  <c r="Z398" i="1" s="1"/>
  <c r="T398" i="1"/>
  <c r="X411" i="1"/>
  <c r="Z411" i="1" s="1"/>
  <c r="T411" i="1"/>
  <c r="X414" i="1"/>
  <c r="Z414" i="1" s="1"/>
  <c r="T414" i="1"/>
  <c r="X426" i="1"/>
  <c r="Z426" i="1" s="1"/>
  <c r="T426" i="1"/>
  <c r="X472" i="1"/>
  <c r="Z472" i="1" s="1"/>
  <c r="T472" i="1"/>
  <c r="X485" i="1"/>
  <c r="Z485" i="1" s="1"/>
  <c r="T485" i="1"/>
  <c r="T547" i="1"/>
  <c r="X547" i="1"/>
  <c r="Z547" i="1" s="1"/>
  <c r="T562" i="1"/>
  <c r="X562" i="1"/>
  <c r="Z562" i="1" s="1"/>
  <c r="T24" i="1"/>
  <c r="T93" i="1"/>
  <c r="T139" i="1"/>
  <c r="T152" i="1"/>
  <c r="T163" i="1"/>
  <c r="W289" i="1"/>
  <c r="T211" i="1"/>
  <c r="T223" i="1"/>
  <c r="T235" i="1"/>
  <c r="T248" i="1"/>
  <c r="T270" i="1"/>
  <c r="X379" i="1"/>
  <c r="Z379" i="1" s="1"/>
  <c r="T379" i="1"/>
  <c r="X382" i="1"/>
  <c r="Z382" i="1" s="1"/>
  <c r="T392" i="1"/>
  <c r="X392" i="1"/>
  <c r="Z392" i="1" s="1"/>
  <c r="X453" i="1"/>
  <c r="Z453" i="1" s="1"/>
  <c r="T453" i="1"/>
  <c r="X462" i="1"/>
  <c r="Z462" i="1" s="1"/>
  <c r="T462" i="1"/>
  <c r="X499" i="1"/>
  <c r="Z499" i="1" s="1"/>
  <c r="T499" i="1"/>
  <c r="X534" i="1"/>
  <c r="Z534" i="1" s="1"/>
  <c r="T534" i="1"/>
  <c r="T559" i="1"/>
  <c r="X559" i="1"/>
  <c r="Z559" i="1" s="1"/>
  <c r="X150" i="1"/>
  <c r="Z150" i="1" s="1"/>
  <c r="T252" i="1"/>
  <c r="T264" i="1"/>
  <c r="T277" i="1"/>
  <c r="T279" i="1"/>
  <c r="X281" i="1"/>
  <c r="Z281" i="1" s="1"/>
  <c r="Z354" i="1"/>
  <c r="T357" i="1"/>
  <c r="X405" i="1"/>
  <c r="Z405" i="1" s="1"/>
  <c r="T405" i="1"/>
  <c r="X466" i="1"/>
  <c r="Z466" i="1" s="1"/>
  <c r="T466" i="1"/>
  <c r="T538" i="1"/>
  <c r="X538" i="1"/>
  <c r="Z538" i="1" s="1"/>
  <c r="T541" i="1"/>
  <c r="X541" i="1"/>
  <c r="Z541" i="1" s="1"/>
  <c r="X383" i="1"/>
  <c r="Z383" i="1" s="1"/>
  <c r="T383" i="1"/>
  <c r="X386" i="1"/>
  <c r="Z386" i="1" s="1"/>
  <c r="T386" i="1"/>
  <c r="X399" i="1"/>
  <c r="Z399" i="1" s="1"/>
  <c r="T399" i="1"/>
  <c r="X402" i="1"/>
  <c r="Z402" i="1" s="1"/>
  <c r="T402" i="1"/>
  <c r="X450" i="1"/>
  <c r="Z450" i="1" s="1"/>
  <c r="T450" i="1"/>
  <c r="X473" i="1"/>
  <c r="Z473" i="1" s="1"/>
  <c r="T473" i="1"/>
  <c r="T486" i="1"/>
  <c r="X486" i="1"/>
  <c r="Z486" i="1" s="1"/>
  <c r="X522" i="1"/>
  <c r="Z522" i="1" s="1"/>
  <c r="T522" i="1"/>
  <c r="T28" i="1"/>
  <c r="T43" i="1"/>
  <c r="T78" i="1"/>
  <c r="T90" i="1"/>
  <c r="T106" i="1"/>
  <c r="T108" i="1"/>
  <c r="T110" i="1"/>
  <c r="T112" i="1"/>
  <c r="T114" i="1"/>
  <c r="T116" i="1"/>
  <c r="T118" i="1"/>
  <c r="T120" i="1"/>
  <c r="T122" i="1"/>
  <c r="T124" i="1"/>
  <c r="T126" i="1"/>
  <c r="T128" i="1"/>
  <c r="T149" i="1"/>
  <c r="T208" i="1"/>
  <c r="T220" i="1"/>
  <c r="T232" i="1"/>
  <c r="T256" i="1"/>
  <c r="T273" i="1"/>
  <c r="T286" i="1"/>
  <c r="X367" i="1"/>
  <c r="Z367" i="1" s="1"/>
  <c r="T367" i="1"/>
  <c r="T380" i="1"/>
  <c r="X380" i="1"/>
  <c r="Z380" i="1" s="1"/>
  <c r="X415" i="1"/>
  <c r="Z415" i="1" s="1"/>
  <c r="T415" i="1"/>
  <c r="X454" i="1"/>
  <c r="Z454" i="1" s="1"/>
  <c r="T454" i="1"/>
  <c r="X526" i="1"/>
  <c r="Z526" i="1" s="1"/>
  <c r="T526" i="1"/>
  <c r="T586" i="1"/>
  <c r="X586" i="1"/>
  <c r="Z586" i="1" s="1"/>
  <c r="Y5399" i="1"/>
  <c r="Y1051" i="1"/>
  <c r="X282" i="1"/>
  <c r="Z282" i="1" s="1"/>
  <c r="T284" i="1"/>
  <c r="X393" i="1"/>
  <c r="Z393" i="1" s="1"/>
  <c r="T393" i="1"/>
  <c r="X371" i="1"/>
  <c r="Z371" i="1" s="1"/>
  <c r="T371" i="1"/>
  <c r="X374" i="1"/>
  <c r="Z374" i="1" s="1"/>
  <c r="T374" i="1"/>
  <c r="X387" i="1"/>
  <c r="Z387" i="1" s="1"/>
  <c r="T387" i="1"/>
  <c r="X390" i="1"/>
  <c r="Z390" i="1" s="1"/>
  <c r="T390" i="1"/>
  <c r="X470" i="1"/>
  <c r="Z470" i="1" s="1"/>
  <c r="T470" i="1"/>
  <c r="X487" i="1"/>
  <c r="Z487" i="1" s="1"/>
  <c r="T487" i="1"/>
  <c r="T583" i="1"/>
  <c r="X583" i="1"/>
  <c r="Z583" i="1" s="1"/>
  <c r="T368" i="1"/>
  <c r="X368" i="1"/>
  <c r="Z368" i="1" s="1"/>
  <c r="X403" i="1"/>
  <c r="Z403" i="1" s="1"/>
  <c r="T403" i="1"/>
  <c r="T416" i="1"/>
  <c r="X416" i="1"/>
  <c r="Z416" i="1" s="1"/>
  <c r="X422" i="1"/>
  <c r="Z422" i="1" s="1"/>
  <c r="T422" i="1"/>
  <c r="X245" i="1"/>
  <c r="Z245" i="1" s="1"/>
  <c r="T249" i="1"/>
  <c r="X381" i="1"/>
  <c r="Z381" i="1" s="1"/>
  <c r="T381" i="1"/>
  <c r="X458" i="1"/>
  <c r="Z458" i="1" s="1"/>
  <c r="T458" i="1"/>
  <c r="T464" i="1"/>
  <c r="X464" i="1"/>
  <c r="Z464" i="1" s="1"/>
  <c r="X361" i="1"/>
  <c r="Z361" i="1" s="1"/>
  <c r="X373" i="1"/>
  <c r="Z373" i="1" s="1"/>
  <c r="X385" i="1"/>
  <c r="Z385" i="1" s="1"/>
  <c r="X397" i="1"/>
  <c r="Z397" i="1" s="1"/>
  <c r="X409" i="1"/>
  <c r="Z409" i="1" s="1"/>
  <c r="X421" i="1"/>
  <c r="Z421" i="1" s="1"/>
  <c r="X457" i="1"/>
  <c r="Z457" i="1" s="1"/>
  <c r="X469" i="1"/>
  <c r="Z469" i="1" s="1"/>
  <c r="X480" i="1"/>
  <c r="Z480" i="1" s="1"/>
  <c r="X482" i="1"/>
  <c r="Z482" i="1" s="1"/>
  <c r="X488" i="1"/>
  <c r="Z488" i="1" s="1"/>
  <c r="X495" i="1"/>
  <c r="Z495" i="1" s="1"/>
  <c r="X500" i="1"/>
  <c r="Z500" i="1" s="1"/>
  <c r="X543" i="1"/>
  <c r="Z543" i="1" s="1"/>
  <c r="X548" i="1"/>
  <c r="Z548" i="1" s="1"/>
  <c r="T576" i="1"/>
  <c r="X578" i="1"/>
  <c r="Z578" i="1" s="1"/>
  <c r="X594" i="1"/>
  <c r="Z594" i="1" s="1"/>
  <c r="X602" i="1"/>
  <c r="Z602" i="1" s="1"/>
  <c r="X617" i="1"/>
  <c r="Z617" i="1" s="1"/>
  <c r="T617" i="1"/>
  <c r="X641" i="1"/>
  <c r="Z641" i="1" s="1"/>
  <c r="T641" i="1"/>
  <c r="T651" i="1"/>
  <c r="X651" i="1"/>
  <c r="Z651" i="1" s="1"/>
  <c r="T571" i="1"/>
  <c r="X571" i="1"/>
  <c r="Z571" i="1" s="1"/>
  <c r="X663" i="1"/>
  <c r="Z663" i="1" s="1"/>
  <c r="T663" i="1"/>
  <c r="X735" i="1"/>
  <c r="Z735" i="1" s="1"/>
  <c r="T735" i="1"/>
  <c r="X741" i="1"/>
  <c r="Z741" i="1" s="1"/>
  <c r="T741" i="1"/>
  <c r="X747" i="1"/>
  <c r="Z747" i="1" s="1"/>
  <c r="T747" i="1"/>
  <c r="X753" i="1"/>
  <c r="Z753" i="1" s="1"/>
  <c r="T753" i="1"/>
  <c r="X759" i="1"/>
  <c r="Z759" i="1" s="1"/>
  <c r="T759" i="1"/>
  <c r="X763" i="1"/>
  <c r="Z763" i="1" s="1"/>
  <c r="T763" i="1"/>
  <c r="X557" i="1"/>
  <c r="Z557" i="1" s="1"/>
  <c r="T523" i="1"/>
  <c r="X523" i="1"/>
  <c r="Z523" i="1" s="1"/>
  <c r="T535" i="1"/>
  <c r="X535" i="1"/>
  <c r="Z535" i="1" s="1"/>
  <c r="X652" i="1"/>
  <c r="Z652" i="1" s="1"/>
  <c r="T652" i="1"/>
  <c r="X744" i="1"/>
  <c r="Z744" i="1" s="1"/>
  <c r="T744" i="1"/>
  <c r="X449" i="1"/>
  <c r="Z449" i="1" s="1"/>
  <c r="T451" i="1"/>
  <c r="T463" i="1"/>
  <c r="T479" i="1"/>
  <c r="T483" i="1"/>
  <c r="T489" i="1"/>
  <c r="T521" i="1"/>
  <c r="X525" i="1"/>
  <c r="Z525" i="1" s="1"/>
  <c r="T533" i="1"/>
  <c r="T551" i="1"/>
  <c r="X649" i="1"/>
  <c r="Z649" i="1" s="1"/>
  <c r="T649" i="1"/>
  <c r="X736" i="1"/>
  <c r="Z736" i="1" s="1"/>
  <c r="T736" i="1"/>
  <c r="X748" i="1"/>
  <c r="Z748" i="1" s="1"/>
  <c r="T748" i="1"/>
  <c r="X756" i="1"/>
  <c r="Z756" i="1" s="1"/>
  <c r="T756" i="1"/>
  <c r="X481" i="1"/>
  <c r="Z481" i="1" s="1"/>
  <c r="X529" i="1"/>
  <c r="Z529" i="1" s="1"/>
  <c r="T540" i="1"/>
  <c r="X542" i="1"/>
  <c r="Z542" i="1" s="1"/>
  <c r="X553" i="1"/>
  <c r="Z553" i="1" s="1"/>
  <c r="X563" i="1"/>
  <c r="Z563" i="1" s="1"/>
  <c r="T563" i="1"/>
  <c r="T572" i="1"/>
  <c r="T581" i="1"/>
  <c r="X584" i="1"/>
  <c r="Z584" i="1" s="1"/>
  <c r="X593" i="1"/>
  <c r="Z593" i="1" s="1"/>
  <c r="X494" i="1"/>
  <c r="Z494" i="1" s="1"/>
  <c r="X565" i="1"/>
  <c r="Z565" i="1" s="1"/>
  <c r="X575" i="1"/>
  <c r="Z575" i="1" s="1"/>
  <c r="T575" i="1"/>
  <c r="X618" i="1"/>
  <c r="Z618" i="1" s="1"/>
  <c r="X642" i="1"/>
  <c r="Z642" i="1" s="1"/>
  <c r="X658" i="1"/>
  <c r="Z658" i="1" s="1"/>
  <c r="T658" i="1"/>
  <c r="X733" i="1"/>
  <c r="Z733" i="1" s="1"/>
  <c r="T733" i="1"/>
  <c r="X745" i="1"/>
  <c r="Z745" i="1" s="1"/>
  <c r="T745" i="1"/>
  <c r="X765" i="1"/>
  <c r="Z765" i="1" s="1"/>
  <c r="T765" i="1"/>
  <c r="T364" i="1"/>
  <c r="T376" i="1"/>
  <c r="T388" i="1"/>
  <c r="T400" i="1"/>
  <c r="T412" i="1"/>
  <c r="X587" i="1"/>
  <c r="Z587" i="1" s="1"/>
  <c r="T587" i="1"/>
  <c r="X653" i="1"/>
  <c r="Z653" i="1" s="1"/>
  <c r="T653" i="1"/>
  <c r="X757" i="1"/>
  <c r="Z757" i="1" s="1"/>
  <c r="T757" i="1"/>
  <c r="T419" i="1"/>
  <c r="T455" i="1"/>
  <c r="T467" i="1"/>
  <c r="X474" i="1"/>
  <c r="Z474" i="1" s="1"/>
  <c r="X492" i="1"/>
  <c r="Z492" i="1" s="1"/>
  <c r="T497" i="1"/>
  <c r="T536" i="1"/>
  <c r="X561" i="1"/>
  <c r="Z561" i="1" s="1"/>
  <c r="T561" i="1"/>
  <c r="T570" i="1"/>
  <c r="X589" i="1"/>
  <c r="Z589" i="1" s="1"/>
  <c r="T616" i="1"/>
  <c r="T623" i="1"/>
  <c r="T625" i="1"/>
  <c r="T640" i="1"/>
  <c r="T650" i="1"/>
  <c r="X661" i="1"/>
  <c r="Z661" i="1" s="1"/>
  <c r="T661" i="1"/>
  <c r="X573" i="1"/>
  <c r="Z573" i="1" s="1"/>
  <c r="T573" i="1"/>
  <c r="X619" i="1"/>
  <c r="Z619" i="1" s="1"/>
  <c r="T619" i="1"/>
  <c r="T628" i="1"/>
  <c r="W664" i="1"/>
  <c r="X643" i="1"/>
  <c r="Z643" i="1" s="1"/>
  <c r="T643" i="1"/>
  <c r="X490" i="1"/>
  <c r="Z490" i="1" s="1"/>
  <c r="T528" i="1"/>
  <c r="X530" i="1"/>
  <c r="Z530" i="1" s="1"/>
  <c r="T545" i="1"/>
  <c r="T552" i="1"/>
  <c r="X554" i="1"/>
  <c r="Z554" i="1" s="1"/>
  <c r="X585" i="1"/>
  <c r="Z585" i="1" s="1"/>
  <c r="T585" i="1"/>
  <c r="T599" i="1"/>
  <c r="T607" i="1"/>
  <c r="X621" i="1"/>
  <c r="Z621" i="1" s="1"/>
  <c r="X645" i="1"/>
  <c r="Z645" i="1" s="1"/>
  <c r="T539" i="1"/>
  <c r="X566" i="1"/>
  <c r="Z566" i="1" s="1"/>
  <c r="X764" i="1"/>
  <c r="Z764" i="1" s="1"/>
  <c r="T764" i="1"/>
  <c r="X771" i="1"/>
  <c r="Z771" i="1" s="1"/>
  <c r="X917" i="1"/>
  <c r="T917" i="1"/>
  <c r="X921" i="1"/>
  <c r="Z921" i="1" s="1"/>
  <c r="T921" i="1"/>
  <c r="X991" i="1"/>
  <c r="Z991" i="1" s="1"/>
  <c r="X1041" i="1"/>
  <c r="Z1041" i="1" s="1"/>
  <c r="T1041" i="1"/>
  <c r="X734" i="1"/>
  <c r="Z734" i="1" s="1"/>
  <c r="X746" i="1"/>
  <c r="Z746" i="1" s="1"/>
  <c r="X761" i="1"/>
  <c r="Z761" i="1" s="1"/>
  <c r="X808" i="1"/>
  <c r="Z808" i="1" s="1"/>
  <c r="T808" i="1"/>
  <c r="T873" i="1"/>
  <c r="X873" i="1"/>
  <c r="Z873" i="1" s="1"/>
  <c r="X876" i="1"/>
  <c r="Z876" i="1" s="1"/>
  <c r="T876" i="1"/>
  <c r="X883" i="1"/>
  <c r="Z883" i="1" s="1"/>
  <c r="T883" i="1"/>
  <c r="T946" i="1"/>
  <c r="X946" i="1"/>
  <c r="Z946" i="1" s="1"/>
  <c r="X956" i="1"/>
  <c r="Z956" i="1" s="1"/>
  <c r="T956" i="1"/>
  <c r="X973" i="1"/>
  <c r="Z973" i="1" s="1"/>
  <c r="T973" i="1"/>
  <c r="X977" i="1"/>
  <c r="Z977" i="1" s="1"/>
  <c r="T977" i="1"/>
  <c r="X981" i="1"/>
  <c r="Z981" i="1" s="1"/>
  <c r="T981" i="1"/>
  <c r="X1024" i="1"/>
  <c r="Z1024" i="1" s="1"/>
  <c r="T1024" i="1"/>
  <c r="T1038" i="1"/>
  <c r="X1038" i="1"/>
  <c r="Z1038" i="1" s="1"/>
  <c r="X768" i="1"/>
  <c r="Z768" i="1" s="1"/>
  <c r="T768" i="1"/>
  <c r="X880" i="1"/>
  <c r="Z880" i="1" s="1"/>
  <c r="T880" i="1"/>
  <c r="X943" i="1"/>
  <c r="Z943" i="1" s="1"/>
  <c r="T943" i="1"/>
  <c r="X1000" i="1"/>
  <c r="Z1000" i="1" s="1"/>
  <c r="T1000" i="1"/>
  <c r="X1045" i="1"/>
  <c r="Z1045" i="1" s="1"/>
  <c r="T1045" i="1"/>
  <c r="T655" i="1"/>
  <c r="T662" i="1"/>
  <c r="T738" i="1"/>
  <c r="T750" i="1"/>
  <c r="X802" i="1"/>
  <c r="Z802" i="1" s="1"/>
  <c r="T802" i="1"/>
  <c r="X816" i="1"/>
  <c r="Z816" i="1" s="1"/>
  <c r="T816" i="1"/>
  <c r="T918" i="1"/>
  <c r="X918" i="1"/>
  <c r="Z918" i="1" s="1"/>
  <c r="X988" i="1"/>
  <c r="T988" i="1"/>
  <c r="T992" i="1"/>
  <c r="X996" i="1"/>
  <c r="Z996" i="1" s="1"/>
  <c r="T996" i="1"/>
  <c r="T1004" i="1"/>
  <c r="X1008" i="1"/>
  <c r="Z1008" i="1" s="1"/>
  <c r="T1008" i="1"/>
  <c r="X1028" i="1"/>
  <c r="Z1028" i="1" s="1"/>
  <c r="T1028" i="1"/>
  <c r="X799" i="1"/>
  <c r="T799" i="1"/>
  <c r="X877" i="1"/>
  <c r="Z877" i="1" s="1"/>
  <c r="T877" i="1"/>
  <c r="X884" i="1"/>
  <c r="Z884" i="1" s="1"/>
  <c r="T884" i="1"/>
  <c r="X947" i="1"/>
  <c r="Z947" i="1" s="1"/>
  <c r="T947" i="1"/>
  <c r="X957" i="1"/>
  <c r="Z957" i="1" s="1"/>
  <c r="T957" i="1"/>
  <c r="X1025" i="1"/>
  <c r="Z1025" i="1" s="1"/>
  <c r="T1025" i="1"/>
  <c r="W775" i="1"/>
  <c r="X762" i="1"/>
  <c r="Z762" i="1" s="1"/>
  <c r="T762" i="1"/>
  <c r="X769" i="1"/>
  <c r="Z769" i="1" s="1"/>
  <c r="X817" i="1"/>
  <c r="Z817" i="1" s="1"/>
  <c r="T817" i="1"/>
  <c r="A1049" i="1"/>
  <c r="X919" i="1"/>
  <c r="Z919" i="1" s="1"/>
  <c r="T919" i="1"/>
  <c r="X964" i="1"/>
  <c r="Z964" i="1" s="1"/>
  <c r="T964" i="1"/>
  <c r="V1049" i="1"/>
  <c r="X1029" i="1"/>
  <c r="Z1029" i="1" s="1"/>
  <c r="T1029" i="1"/>
  <c r="X766" i="1"/>
  <c r="Z766" i="1" s="1"/>
  <c r="T766" i="1"/>
  <c r="X806" i="1"/>
  <c r="Z806" i="1" s="1"/>
  <c r="T806" i="1"/>
  <c r="X818" i="1"/>
  <c r="Z818" i="1" s="1"/>
  <c r="T818" i="1"/>
  <c r="T885" i="1"/>
  <c r="X885" i="1"/>
  <c r="Z885" i="1" s="1"/>
  <c r="X948" i="1"/>
  <c r="Z948" i="1" s="1"/>
  <c r="T948" i="1"/>
  <c r="T958" i="1"/>
  <c r="X958" i="1"/>
  <c r="Z958" i="1" s="1"/>
  <c r="X961" i="1"/>
  <c r="Z961" i="1" s="1"/>
  <c r="T961" i="1"/>
  <c r="X975" i="1"/>
  <c r="Z975" i="1" s="1"/>
  <c r="T975" i="1"/>
  <c r="X979" i="1"/>
  <c r="Z979" i="1" s="1"/>
  <c r="T979" i="1"/>
  <c r="X1015" i="1"/>
  <c r="T1015" i="1"/>
  <c r="Y1049" i="1"/>
  <c r="T737" i="1"/>
  <c r="T749" i="1"/>
  <c r="T773" i="1"/>
  <c r="T810" i="1"/>
  <c r="X810" i="1"/>
  <c r="Z810" i="1" s="1"/>
  <c r="T1002" i="1"/>
  <c r="X770" i="1"/>
  <c r="Z770" i="1" s="1"/>
  <c r="T770" i="1"/>
  <c r="X920" i="1"/>
  <c r="Z920" i="1" s="1"/>
  <c r="T920" i="1"/>
  <c r="X965" i="1"/>
  <c r="Z965" i="1" s="1"/>
  <c r="T965" i="1"/>
  <c r="X1040" i="1"/>
  <c r="Z1040" i="1" s="1"/>
  <c r="T1040" i="1"/>
  <c r="X807" i="1"/>
  <c r="Z807" i="1" s="1"/>
  <c r="T807" i="1"/>
  <c r="X814" i="1"/>
  <c r="Z814" i="1" s="1"/>
  <c r="T814" i="1"/>
  <c r="X872" i="1"/>
  <c r="Z872" i="1" s="1"/>
  <c r="T872" i="1"/>
  <c r="X882" i="1"/>
  <c r="Z882" i="1" s="1"/>
  <c r="T882" i="1"/>
  <c r="X945" i="1"/>
  <c r="Z945" i="1" s="1"/>
  <c r="T945" i="1"/>
  <c r="X949" i="1"/>
  <c r="Z949" i="1" s="1"/>
  <c r="T949" i="1"/>
  <c r="X955" i="1"/>
  <c r="Z955" i="1" s="1"/>
  <c r="T955" i="1"/>
  <c r="X985" i="1"/>
  <c r="Z985" i="1" s="1"/>
  <c r="T985" i="1"/>
  <c r="X1037" i="1"/>
  <c r="T1037" i="1"/>
  <c r="X760" i="1"/>
  <c r="Z760" i="1" s="1"/>
  <c r="T767" i="1"/>
  <c r="X804" i="1"/>
  <c r="Z804" i="1" s="1"/>
  <c r="T804" i="1"/>
  <c r="X879" i="1"/>
  <c r="Z879" i="1" s="1"/>
  <c r="T879" i="1"/>
  <c r="X999" i="1"/>
  <c r="Z999" i="1" s="1"/>
  <c r="T999" i="1"/>
  <c r="X1044" i="1"/>
  <c r="Z1044" i="1" s="1"/>
  <c r="T1044" i="1"/>
  <c r="X878" i="1"/>
  <c r="Z878" i="1" s="1"/>
  <c r="X923" i="1"/>
  <c r="Z923" i="1" s="1"/>
  <c r="T925" i="1"/>
  <c r="X939" i="1"/>
  <c r="Z939" i="1" s="1"/>
  <c r="T941" i="1"/>
  <c r="X951" i="1"/>
  <c r="Z951" i="1" s="1"/>
  <c r="T953" i="1"/>
  <c r="X963" i="1"/>
  <c r="Z963" i="1" s="1"/>
  <c r="W990" i="1"/>
  <c r="X990" i="1" s="1"/>
  <c r="Z990" i="1" s="1"/>
  <c r="T997" i="1"/>
  <c r="W1002" i="1"/>
  <c r="T1009" i="1"/>
  <c r="X1027" i="1"/>
  <c r="Z1027" i="1" s="1"/>
  <c r="X1043" i="1"/>
  <c r="Z1043" i="1" s="1"/>
  <c r="T800" i="1"/>
  <c r="T812" i="1"/>
  <c r="T875" i="1"/>
  <c r="T887" i="1"/>
  <c r="T889" i="1"/>
  <c r="T891" i="1"/>
  <c r="T893" i="1"/>
  <c r="T895" i="1"/>
  <c r="T897" i="1"/>
  <c r="T899" i="1"/>
  <c r="T901" i="1"/>
  <c r="T903" i="1"/>
  <c r="T905" i="1"/>
  <c r="T907" i="1"/>
  <c r="T909" i="1"/>
  <c r="T960" i="1"/>
  <c r="T967" i="1"/>
  <c r="T969" i="1"/>
  <c r="T971" i="1"/>
  <c r="T922" i="1"/>
  <c r="T938" i="1"/>
  <c r="T950" i="1"/>
  <c r="T962" i="1"/>
  <c r="T994" i="1"/>
  <c r="T1006" i="1"/>
  <c r="T1017" i="1"/>
  <c r="T1026" i="1"/>
  <c r="T1042" i="1"/>
  <c r="T809" i="1"/>
  <c r="T989" i="1"/>
  <c r="T1001" i="1"/>
  <c r="T924" i="1"/>
  <c r="T940" i="1"/>
  <c r="T952" i="1"/>
  <c r="T811" i="1"/>
  <c r="T998" i="1"/>
  <c r="T1046" i="1"/>
  <c r="T772" i="1"/>
  <c r="T774" i="1"/>
  <c r="T801" i="1"/>
  <c r="T813" i="1"/>
  <c r="T815" i="1"/>
  <c r="T995" i="1"/>
  <c r="T1007" i="1"/>
  <c r="Z1012" i="1" l="1"/>
  <c r="Z1013" i="1" s="1"/>
  <c r="X44" i="1"/>
  <c r="Z45" i="1" s="1"/>
  <c r="Z141" i="1"/>
  <c r="W1051" i="1"/>
  <c r="Z664" i="1"/>
  <c r="Z775" i="1"/>
  <c r="Z1031" i="1"/>
  <c r="Z428" i="1"/>
  <c r="Z289" i="1"/>
  <c r="Z911" i="1"/>
  <c r="Z636" i="1"/>
  <c r="Z982" i="1"/>
  <c r="Z609" i="1"/>
  <c r="W1010" i="1"/>
  <c r="W1049" i="1" s="1"/>
  <c r="Z501" i="1"/>
  <c r="X982" i="1"/>
  <c r="Z983" i="1" s="1"/>
  <c r="Z1037" i="1"/>
  <c r="Z1047" i="1" s="1"/>
  <c r="X1047" i="1"/>
  <c r="Z799" i="1"/>
  <c r="Z820" i="1" s="1"/>
  <c r="X820" i="1"/>
  <c r="Z821" i="1" s="1"/>
  <c r="X636" i="1"/>
  <c r="Z637" i="1" s="1"/>
  <c r="Z173" i="1"/>
  <c r="X501" i="1"/>
  <c r="Z502" i="1" s="1"/>
  <c r="X53" i="1"/>
  <c r="Z54" i="1" s="1"/>
  <c r="Z49" i="1"/>
  <c r="Z53" i="1" s="1"/>
  <c r="X156" i="1"/>
  <c r="Z157" i="1" s="1"/>
  <c r="Z148" i="1"/>
  <c r="Z156" i="1" s="1"/>
  <c r="X289" i="1"/>
  <c r="Z290" i="1" s="1"/>
  <c r="X1018" i="1"/>
  <c r="Z1019" i="1" s="1"/>
  <c r="Z1015" i="1"/>
  <c r="Z1018" i="1" s="1"/>
  <c r="X1002" i="1"/>
  <c r="Z1002" i="1" s="1"/>
  <c r="Z917" i="1"/>
  <c r="Z926" i="1" s="1"/>
  <c r="X926" i="1"/>
  <c r="Z927" i="1" s="1"/>
  <c r="X159" i="1"/>
  <c r="Z160" i="1" s="1"/>
  <c r="Z158" i="1"/>
  <c r="Z159" i="1" s="1"/>
  <c r="X40" i="1"/>
  <c r="Z41" i="1" s="1"/>
  <c r="Z38" i="1"/>
  <c r="Z40" i="1" s="1"/>
  <c r="X141" i="1"/>
  <c r="Z142" i="1" s="1"/>
  <c r="X775" i="1"/>
  <c r="Z776" i="1" s="1"/>
  <c r="X664" i="1"/>
  <c r="Z665" i="1" s="1"/>
  <c r="X609" i="1"/>
  <c r="Z610" i="1" s="1"/>
  <c r="Z291" i="1"/>
  <c r="Z292" i="1" s="1"/>
  <c r="X292" i="1"/>
  <c r="Z293" i="1" s="1"/>
  <c r="X199" i="1"/>
  <c r="Z200" i="1" s="1"/>
  <c r="Z198" i="1"/>
  <c r="Z199" i="1" s="1"/>
  <c r="X1031" i="1"/>
  <c r="Z1032" i="1" s="1"/>
  <c r="X428" i="1"/>
  <c r="Z429" i="1" s="1"/>
  <c r="X67" i="1"/>
  <c r="Z68" i="1" s="1"/>
  <c r="Z55" i="1"/>
  <c r="Z67" i="1" s="1"/>
  <c r="Z16" i="1"/>
  <c r="Z36" i="1" s="1"/>
  <c r="X36" i="1"/>
  <c r="Z37" i="1" s="1"/>
  <c r="X135" i="1"/>
  <c r="Z136" i="1" s="1"/>
  <c r="Z72" i="1"/>
  <c r="Z135" i="1" s="1"/>
  <c r="Z988" i="1"/>
  <c r="X911" i="1"/>
  <c r="Z912" i="1" s="1"/>
  <c r="X986" i="1"/>
  <c r="Z986" i="1"/>
  <c r="X173" i="1"/>
  <c r="Z174" i="1" s="1"/>
  <c r="Z1010" i="1" l="1"/>
  <c r="X1010" i="1"/>
  <c r="X1011" i="1" s="1"/>
  <c r="Z1049" i="1"/>
  <c r="Z1059" i="1" s="1"/>
  <c r="X1051" i="1"/>
  <c r="X1049" i="1"/>
  <c r="Z1050" i="1" s="1"/>
  <c r="Z1048" i="1"/>
  <c r="Z1011" i="1" l="1"/>
  <c r="Z1053" i="1"/>
  <c r="Z1055" i="1" s="1"/>
  <c r="Z1051" i="1"/>
</calcChain>
</file>

<file path=xl/comments1.xml><?xml version="1.0" encoding="utf-8"?>
<comments xmlns="http://schemas.openxmlformats.org/spreadsheetml/2006/main">
  <authors>
    <author>Gerardo Cordero Arguedas</author>
    <author>Autor</author>
    <author>Joseph Adrian Manzanares Zarate</author>
    <author>tc={7F6A0D06-2F61-42D3-8A26-28B1D9674880}</author>
  </authors>
  <commentList>
    <comment ref="V35" authorId="0" shapeId="0">
      <text>
        <r>
          <rPr>
            <b/>
            <sz val="9"/>
            <color indexed="81"/>
            <rFont val="Tahoma"/>
            <family val="2"/>
          </rPr>
          <t>Gerardo Cordero Arguedas:</t>
        </r>
        <r>
          <rPr>
            <sz val="9"/>
            <color indexed="81"/>
            <rFont val="Tahoma"/>
            <family val="2"/>
          </rPr>
          <t xml:space="preserve">
se incrementa 410,000 para el mes de agosto
</t>
        </r>
      </text>
    </comment>
    <comment ref="B42" authorId="1" shapeId="0">
      <text>
        <r>
          <rPr>
            <b/>
            <sz val="9"/>
            <color indexed="81"/>
            <rFont val="Tahoma"/>
            <family val="2"/>
          </rPr>
          <t>Autor:</t>
        </r>
        <r>
          <rPr>
            <sz val="9"/>
            <color indexed="81"/>
            <rFont val="Tahoma"/>
            <family val="2"/>
          </rPr>
          <t xml:space="preserve">
se le desprendio la placa</t>
        </r>
      </text>
    </comment>
    <comment ref="O64" authorId="0" shapeId="0">
      <text>
        <r>
          <rPr>
            <b/>
            <sz val="9"/>
            <color indexed="81"/>
            <rFont val="Tahoma"/>
            <family val="2"/>
          </rPr>
          <t>Gerardo Cordero Arguedas:</t>
        </r>
        <r>
          <rPr>
            <sz val="9"/>
            <color indexed="81"/>
            <rFont val="Tahoma"/>
            <family val="2"/>
          </rPr>
          <t xml:space="preserve">
 informacion de Olman MONTERO
</t>
        </r>
      </text>
    </comment>
    <comment ref="B75" authorId="1" shapeId="0">
      <text>
        <r>
          <rPr>
            <b/>
            <sz val="9"/>
            <color indexed="81"/>
            <rFont val="Tahoma"/>
            <family val="2"/>
          </rPr>
          <t>Autor:</t>
        </r>
        <r>
          <rPr>
            <sz val="9"/>
            <color indexed="81"/>
            <rFont val="Tahoma"/>
            <family val="2"/>
          </rPr>
          <t xml:space="preserve">
se le desprendio la placa</t>
        </r>
      </text>
    </comment>
    <comment ref="B188" authorId="1" shapeId="0">
      <text>
        <r>
          <rPr>
            <b/>
            <sz val="9"/>
            <color indexed="81"/>
            <rFont val="Tahoma"/>
            <family val="2"/>
          </rPr>
          <t>Autor:</t>
        </r>
        <r>
          <rPr>
            <sz val="9"/>
            <color indexed="81"/>
            <rFont val="Tahoma"/>
            <family val="2"/>
          </rPr>
          <t xml:space="preserve">
hugo</t>
        </r>
      </text>
    </comment>
    <comment ref="B197" authorId="1" shapeId="0">
      <text>
        <r>
          <rPr>
            <b/>
            <sz val="9"/>
            <color indexed="81"/>
            <rFont val="Tahoma"/>
            <family val="2"/>
          </rPr>
          <t>Autor:</t>
        </r>
        <r>
          <rPr>
            <sz val="9"/>
            <color indexed="81"/>
            <rFont val="Tahoma"/>
            <family val="2"/>
          </rPr>
          <t xml:space="preserve">
placa desprendida lo tiene diego</t>
        </r>
      </text>
    </comment>
    <comment ref="B280" authorId="2" shapeId="0">
      <text>
        <r>
          <rPr>
            <b/>
            <sz val="9"/>
            <color indexed="81"/>
            <rFont val="Tahoma"/>
            <family val="2"/>
          </rPr>
          <t>Joseph Adrian Manzanares Zarate:</t>
        </r>
        <r>
          <rPr>
            <sz val="9"/>
            <color indexed="81"/>
            <rFont val="Tahoma"/>
            <family val="2"/>
          </rPr>
          <t xml:space="preserve">
sala de maquinas</t>
        </r>
      </text>
    </comment>
    <comment ref="B294" authorId="2" shapeId="0">
      <text>
        <r>
          <rPr>
            <b/>
            <sz val="9"/>
            <color indexed="81"/>
            <rFont val="Tahoma"/>
            <family val="2"/>
          </rPr>
          <t>Joseph Adrian Manzanares Zarate:</t>
        </r>
        <r>
          <rPr>
            <sz val="9"/>
            <color indexed="81"/>
            <rFont val="Tahoma"/>
            <family val="2"/>
          </rPr>
          <t xml:space="preserve">
Bodega de Conta</t>
        </r>
      </text>
    </comment>
    <comment ref="B296" authorId="2" shapeId="0">
      <text>
        <r>
          <rPr>
            <b/>
            <sz val="9"/>
            <color indexed="81"/>
            <rFont val="Tahoma"/>
            <family val="2"/>
          </rPr>
          <t>Joseph Adrian Manzanares Zarate:</t>
        </r>
        <r>
          <rPr>
            <sz val="9"/>
            <color indexed="81"/>
            <rFont val="Tahoma"/>
            <family val="2"/>
          </rPr>
          <t xml:space="preserve">
Bodega conta/tesoreria</t>
        </r>
      </text>
    </comment>
    <comment ref="B297" authorId="2" shapeId="0">
      <text>
        <r>
          <rPr>
            <b/>
            <sz val="9"/>
            <color indexed="81"/>
            <rFont val="Tahoma"/>
            <family val="2"/>
          </rPr>
          <t>Joseph Adrian Manzanares Zarate:</t>
        </r>
        <r>
          <rPr>
            <sz val="9"/>
            <color indexed="81"/>
            <rFont val="Tahoma"/>
            <family val="2"/>
          </rPr>
          <t xml:space="preserve">
Bodega conta/tesoreria</t>
        </r>
      </text>
    </comment>
    <comment ref="B307" authorId="1" shapeId="0">
      <text>
        <r>
          <rPr>
            <b/>
            <sz val="9"/>
            <color indexed="81"/>
            <rFont val="Tahoma"/>
            <family val="2"/>
          </rPr>
          <t>Autor:</t>
        </r>
        <r>
          <rPr>
            <sz val="9"/>
            <color indexed="81"/>
            <rFont val="Tahoma"/>
            <family val="2"/>
          </rPr>
          <t xml:space="preserve">
se cambia de catastro al archivo</t>
        </r>
      </text>
    </comment>
    <comment ref="B504" authorId="1" shapeId="0">
      <text>
        <r>
          <rPr>
            <b/>
            <sz val="9"/>
            <color indexed="81"/>
            <rFont val="Tahoma"/>
            <family val="2"/>
          </rPr>
          <t>Autor:</t>
        </r>
        <r>
          <rPr>
            <sz val="9"/>
            <color indexed="81"/>
            <rFont val="Tahoma"/>
            <family val="2"/>
          </rPr>
          <t xml:space="preserve">
Entrada Principal</t>
        </r>
      </text>
    </comment>
    <comment ref="B505" authorId="1" shapeId="0">
      <text>
        <r>
          <rPr>
            <b/>
            <sz val="9"/>
            <color indexed="81"/>
            <rFont val="Tahoma"/>
            <family val="2"/>
          </rPr>
          <t>Autor:</t>
        </r>
        <r>
          <rPr>
            <sz val="9"/>
            <color indexed="81"/>
            <rFont val="Tahoma"/>
            <family val="2"/>
          </rPr>
          <t xml:space="preserve">
Entrada Principal</t>
        </r>
      </text>
    </comment>
    <comment ref="B506" authorId="1" shapeId="0">
      <text>
        <r>
          <rPr>
            <b/>
            <sz val="9"/>
            <color indexed="81"/>
            <rFont val="Tahoma"/>
            <family val="2"/>
          </rPr>
          <t>Autor:</t>
        </r>
        <r>
          <rPr>
            <sz val="9"/>
            <color indexed="81"/>
            <rFont val="Tahoma"/>
            <family val="2"/>
          </rPr>
          <t xml:space="preserve">
Entrada Principal</t>
        </r>
      </text>
    </comment>
    <comment ref="B507" authorId="1" shapeId="0">
      <text>
        <r>
          <rPr>
            <b/>
            <sz val="9"/>
            <color indexed="81"/>
            <rFont val="Tahoma"/>
            <family val="2"/>
          </rPr>
          <t>Autor:</t>
        </r>
        <r>
          <rPr>
            <sz val="9"/>
            <color indexed="81"/>
            <rFont val="Tahoma"/>
            <family val="2"/>
          </rPr>
          <t xml:space="preserve">
Entrada Principal</t>
        </r>
      </text>
    </comment>
    <comment ref="B530" authorId="2" shapeId="0">
      <text>
        <r>
          <rPr>
            <b/>
            <sz val="9"/>
            <color indexed="81"/>
            <rFont val="Tahoma"/>
            <family val="2"/>
          </rPr>
          <t>Joseph Adrian Manzanares Zarate:</t>
        </r>
        <r>
          <rPr>
            <sz val="9"/>
            <color indexed="81"/>
            <rFont val="Tahoma"/>
            <family val="2"/>
          </rPr>
          <t xml:space="preserve">
Ubicada en el predio</t>
        </r>
      </text>
    </comment>
    <comment ref="B536" authorId="2" shapeId="0">
      <text>
        <r>
          <rPr>
            <b/>
            <sz val="9"/>
            <color indexed="81"/>
            <rFont val="Tahoma"/>
            <family val="2"/>
          </rPr>
          <t>Joseph Adrian Manzanares Zarate:</t>
        </r>
        <r>
          <rPr>
            <sz val="9"/>
            <color indexed="81"/>
            <rFont val="Tahoma"/>
            <family val="2"/>
          </rPr>
          <t xml:space="preserve">
Bodega Conta /tesoreria</t>
        </r>
      </text>
    </comment>
    <comment ref="B558" authorId="1" shapeId="0">
      <text>
        <r>
          <rPr>
            <b/>
            <sz val="9"/>
            <color indexed="81"/>
            <rFont val="Tahoma"/>
            <family val="2"/>
          </rPr>
          <t>Autor:</t>
        </r>
        <r>
          <rPr>
            <sz val="9"/>
            <color indexed="81"/>
            <rFont val="Tahoma"/>
            <family val="2"/>
          </rPr>
          <t xml:space="preserve">
Entrada Principal</t>
        </r>
      </text>
    </comment>
    <comment ref="B671" authorId="1" shapeId="0">
      <text>
        <r>
          <rPr>
            <b/>
            <sz val="9"/>
            <color indexed="81"/>
            <rFont val="Tahoma"/>
            <family val="2"/>
          </rPr>
          <t>Autor:</t>
        </r>
        <r>
          <rPr>
            <sz val="9"/>
            <color indexed="81"/>
            <rFont val="Tahoma"/>
            <family val="2"/>
          </rPr>
          <t xml:space="preserve">
sala maquinas</t>
        </r>
      </text>
    </comment>
    <comment ref="B677" authorId="2" shapeId="0">
      <text>
        <r>
          <rPr>
            <b/>
            <sz val="9"/>
            <color indexed="81"/>
            <rFont val="Tahoma"/>
            <family val="2"/>
          </rPr>
          <t>Joseph Adrian Manzanares Zarate:</t>
        </r>
        <r>
          <rPr>
            <sz val="9"/>
            <color indexed="81"/>
            <rFont val="Tahoma"/>
            <family val="2"/>
          </rPr>
          <t xml:space="preserve">
Sala de Maquinas</t>
        </r>
      </text>
    </comment>
    <comment ref="B691" authorId="1" shapeId="0">
      <text>
        <r>
          <rPr>
            <b/>
            <sz val="9"/>
            <color indexed="81"/>
            <rFont val="Tahoma"/>
            <family val="2"/>
          </rPr>
          <t>Autor:</t>
        </r>
        <r>
          <rPr>
            <sz val="9"/>
            <color indexed="81"/>
            <rFont val="Tahoma"/>
            <family val="2"/>
          </rPr>
          <t xml:space="preserve">
cuarto maquinas</t>
        </r>
      </text>
    </comment>
    <comment ref="C738" authorId="1" shapeId="0">
      <text>
        <r>
          <rPr>
            <b/>
            <sz val="9"/>
            <color indexed="81"/>
            <rFont val="Tahoma"/>
            <family val="2"/>
          </rPr>
          <t>Autor:</t>
        </r>
        <r>
          <rPr>
            <sz val="9"/>
            <color indexed="81"/>
            <rFont val="Tahoma"/>
            <family val="2"/>
          </rPr>
          <t xml:space="preserve">
olman</t>
        </r>
      </text>
    </comment>
    <comment ref="B739" authorId="2" shapeId="0">
      <text>
        <r>
          <rPr>
            <b/>
            <sz val="9"/>
            <color indexed="81"/>
            <rFont val="Tahoma"/>
            <family val="2"/>
          </rPr>
          <t>Joseph Adrian Manzanares Zarate:</t>
        </r>
        <r>
          <rPr>
            <sz val="9"/>
            <color indexed="81"/>
            <rFont val="Tahoma"/>
            <family val="2"/>
          </rPr>
          <t xml:space="preserve">
fabian</t>
        </r>
      </text>
    </comment>
    <comment ref="C809" authorId="2" shapeId="0">
      <text>
        <r>
          <rPr>
            <b/>
            <sz val="9"/>
            <color indexed="81"/>
            <rFont val="Tahoma"/>
            <family val="2"/>
          </rPr>
          <t>Joseph Adrian Manzanares Zarate:</t>
        </r>
        <r>
          <rPr>
            <sz val="9"/>
            <color indexed="81"/>
            <rFont val="Tahoma"/>
            <family val="2"/>
          </rPr>
          <t xml:space="preserve">
</t>
        </r>
      </text>
    </comment>
    <comment ref="C810" authorId="2" shapeId="0">
      <text>
        <r>
          <rPr>
            <b/>
            <sz val="9"/>
            <color indexed="81"/>
            <rFont val="Tahoma"/>
            <family val="2"/>
          </rPr>
          <t>Joseph Adrian Manzanares Zarate:</t>
        </r>
        <r>
          <rPr>
            <sz val="9"/>
            <color indexed="81"/>
            <rFont val="Tahoma"/>
            <family val="2"/>
          </rPr>
          <t xml:space="preserve">
Custodiada en vice alcaldia</t>
        </r>
      </text>
    </comment>
    <comment ref="B834" authorId="1" shapeId="0">
      <text>
        <r>
          <rPr>
            <b/>
            <sz val="9"/>
            <color indexed="81"/>
            <rFont val="Tahoma"/>
            <family val="2"/>
          </rPr>
          <t>Autor:</t>
        </r>
        <r>
          <rPr>
            <sz val="9"/>
            <color indexed="81"/>
            <rFont val="Tahoma"/>
            <family val="2"/>
          </rPr>
          <t xml:space="preserve">
SALA MAQUINAS</t>
        </r>
      </text>
    </comment>
    <comment ref="B856" authorId="1" shapeId="0">
      <text>
        <r>
          <rPr>
            <b/>
            <sz val="9"/>
            <color indexed="81"/>
            <rFont val="Tahoma"/>
            <family val="2"/>
          </rPr>
          <t>Autor:</t>
        </r>
        <r>
          <rPr>
            <sz val="9"/>
            <color indexed="81"/>
            <rFont val="Tahoma"/>
            <family val="2"/>
          </rPr>
          <t xml:space="preserve">
Fisicamente es un monitor SAMSUNG</t>
        </r>
      </text>
    </comment>
    <comment ref="B862" authorId="2" shapeId="0">
      <text>
        <r>
          <rPr>
            <b/>
            <sz val="9"/>
            <color indexed="81"/>
            <rFont val="Tahoma"/>
            <family val="2"/>
          </rPr>
          <t>Joseph Adrian Manzanares Zarate:</t>
        </r>
        <r>
          <rPr>
            <sz val="9"/>
            <color indexed="81"/>
            <rFont val="Tahoma"/>
            <family val="2"/>
          </rPr>
          <t xml:space="preserve">
Ubicado en conta es de Mariela</t>
        </r>
      </text>
    </comment>
    <comment ref="B882" authorId="1" shapeId="0">
      <text>
        <r>
          <rPr>
            <b/>
            <sz val="9"/>
            <color indexed="81"/>
            <rFont val="Tahoma"/>
            <family val="2"/>
          </rPr>
          <t>Autor:</t>
        </r>
        <r>
          <rPr>
            <sz val="9"/>
            <color indexed="81"/>
            <rFont val="Tahoma"/>
            <family val="2"/>
          </rPr>
          <t xml:space="preserve">
SIN PLACA VISIBLE cHRISTIAN</t>
        </r>
      </text>
    </comment>
    <comment ref="B883" authorId="1" shapeId="0">
      <text>
        <r>
          <rPr>
            <b/>
            <sz val="9"/>
            <color indexed="81"/>
            <rFont val="Tahoma"/>
            <family val="2"/>
          </rPr>
          <t>Autor:</t>
        </r>
        <r>
          <rPr>
            <sz val="9"/>
            <color indexed="81"/>
            <rFont val="Tahoma"/>
            <family val="2"/>
          </rPr>
          <t xml:space="preserve">
Sin placa visible Eliana</t>
        </r>
      </text>
    </comment>
    <comment ref="B930" authorId="2" shapeId="0">
      <text>
        <r>
          <rPr>
            <b/>
            <sz val="9"/>
            <color indexed="81"/>
            <rFont val="Tahoma"/>
            <family val="2"/>
          </rPr>
          <t>Joseph Adrian Manzanares Zarate:</t>
        </r>
        <r>
          <rPr>
            <sz val="9"/>
            <color indexed="81"/>
            <rFont val="Tahoma"/>
            <family val="2"/>
          </rPr>
          <t xml:space="preserve">
Sala de Maquinas</t>
        </r>
      </text>
    </comment>
    <comment ref="B935" authorId="2" shapeId="0">
      <text>
        <r>
          <rPr>
            <b/>
            <sz val="9"/>
            <color indexed="81"/>
            <rFont val="Tahoma"/>
            <family val="2"/>
          </rPr>
          <t>Joseph Adrian Manzanares Zarate:</t>
        </r>
        <r>
          <rPr>
            <sz val="9"/>
            <color indexed="81"/>
            <rFont val="Tahoma"/>
            <family val="2"/>
          </rPr>
          <t xml:space="preserve">
Gabienet de pared de adm trib</t>
        </r>
      </text>
    </comment>
    <comment ref="B936" authorId="2" shapeId="0">
      <text>
        <r>
          <rPr>
            <b/>
            <sz val="9"/>
            <color indexed="81"/>
            <rFont val="Tahoma"/>
            <family val="2"/>
          </rPr>
          <t>Joseph Adrian Manzanares Zarate:</t>
        </r>
        <r>
          <rPr>
            <sz val="9"/>
            <color indexed="81"/>
            <rFont val="Tahoma"/>
            <family val="2"/>
          </rPr>
          <t xml:space="preserve">
gabinete de pared de adm trib</t>
        </r>
      </text>
    </comment>
    <comment ref="B946" authorId="2" shapeId="0">
      <text>
        <r>
          <rPr>
            <b/>
            <sz val="9"/>
            <color indexed="81"/>
            <rFont val="Tahoma"/>
            <family val="2"/>
          </rPr>
          <t>Joseph Adrian Manzanares Zarate:</t>
        </r>
        <r>
          <rPr>
            <sz val="9"/>
            <color indexed="81"/>
            <rFont val="Tahoma"/>
            <family val="2"/>
          </rPr>
          <t xml:space="preserve">
Gabinete de pared Auditoria .</t>
        </r>
      </text>
    </comment>
    <comment ref="B954" authorId="2" shapeId="0">
      <text>
        <r>
          <rPr>
            <b/>
            <sz val="9"/>
            <color indexed="81"/>
            <rFont val="Tahoma"/>
            <family val="2"/>
          </rPr>
          <t>Joseph Adrian Manzanares Zarate:</t>
        </r>
        <r>
          <rPr>
            <sz val="9"/>
            <color indexed="81"/>
            <rFont val="Tahoma"/>
            <family val="2"/>
          </rPr>
          <t xml:space="preserve">
auditoria interna</t>
        </r>
      </text>
    </comment>
    <comment ref="W1008"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Corregir en mayo incluir un mes adicional</t>
        </r>
      </text>
    </comment>
    <comment ref="B1021" authorId="1" shapeId="0">
      <text>
        <r>
          <rPr>
            <b/>
            <sz val="9"/>
            <color indexed="81"/>
            <rFont val="Tahoma"/>
            <family val="2"/>
          </rPr>
          <t>Autor:</t>
        </r>
        <r>
          <rPr>
            <sz val="9"/>
            <color indexed="81"/>
            <rFont val="Tahoma"/>
            <family val="2"/>
          </rPr>
          <t xml:space="preserve">
Sin placa visible</t>
        </r>
      </text>
    </comment>
    <comment ref="B1025" authorId="2" shapeId="0">
      <text>
        <r>
          <rPr>
            <b/>
            <sz val="9"/>
            <color indexed="81"/>
            <rFont val="Tahoma"/>
            <family val="2"/>
          </rPr>
          <t>Joseph Adrian Manzanares Zarate:</t>
        </r>
        <r>
          <rPr>
            <sz val="9"/>
            <color indexed="81"/>
            <rFont val="Tahoma"/>
            <family val="2"/>
          </rPr>
          <t xml:space="preserve">
</t>
        </r>
      </text>
    </comment>
  </commentList>
</comments>
</file>

<file path=xl/sharedStrings.xml><?xml version="1.0" encoding="utf-8"?>
<sst xmlns="http://schemas.openxmlformats.org/spreadsheetml/2006/main" count="9120" uniqueCount="1574">
  <si>
    <t>Cantidad</t>
  </si>
  <si>
    <t>N° ACT</t>
  </si>
  <si>
    <t>DESCRIPCIÓN DEL ACTIVO</t>
  </si>
  <si>
    <t>SERIE</t>
  </si>
  <si>
    <t>MODELO</t>
  </si>
  <si>
    <t>UBICACIÓN</t>
  </si>
  <si>
    <t>FUNCIONARIO RESPONSABLE</t>
  </si>
  <si>
    <t>ESTADO</t>
  </si>
  <si>
    <t>CUENTA CONTABLE ACTIVO</t>
  </si>
  <si>
    <t>DESCRIPCIÓN CUENTA CONTABLE ACTIVO</t>
  </si>
  <si>
    <t>CUENTA PRESUPUESTO</t>
  </si>
  <si>
    <t>ORDEN #</t>
  </si>
  <si>
    <t>PROVEEDOR</t>
  </si>
  <si>
    <t>FACTURA</t>
  </si>
  <si>
    <t>FECHA
COMPRA</t>
  </si>
  <si>
    <t>FECHA CIERRE</t>
  </si>
  <si>
    <t>AÑOS
VIDA ÚTIL</t>
  </si>
  <si>
    <t xml:space="preserve">MESES
V. ÚTIL
</t>
  </si>
  <si>
    <t>VIDA ÚTIL TRANSCURRIDA MESES</t>
  </si>
  <si>
    <t>DIF.</t>
  </si>
  <si>
    <t>% DEPRECIACIÓ ANUAL</t>
  </si>
  <si>
    <t>COSTO</t>
  </si>
  <si>
    <t>GASTO DE DEPRECIACIÓN
AGOSTO 2024</t>
  </si>
  <si>
    <t>DEPRECIACIÓN
ACUMULADA AGOSTO 2024</t>
  </si>
  <si>
    <t>VALOR EN 
LIBROS JUNIO 2022</t>
  </si>
  <si>
    <t>VALOR EN 
LIBROS AGOSTO 2024</t>
  </si>
  <si>
    <t>Etiqueta
Adherida</t>
  </si>
  <si>
    <t>Estado de la
Etiqueta</t>
  </si>
  <si>
    <t>OBSERVACION</t>
  </si>
  <si>
    <t>Motoniveladora, Caterplillar 120 G (SM 2359)</t>
  </si>
  <si>
    <t xml:space="preserve"> </t>
  </si>
  <si>
    <t>UTGV</t>
  </si>
  <si>
    <t>Regular</t>
  </si>
  <si>
    <t>1.2.5.01.03.01</t>
  </si>
  <si>
    <t>Maquinaria y equipo para la producción</t>
  </si>
  <si>
    <t>IFAM-OC: 14428
Machamo
2005, N° 415818</t>
  </si>
  <si>
    <t>No</t>
  </si>
  <si>
    <t>Asigana</t>
  </si>
  <si>
    <t>Valor Fiscal de Marchamo 2005</t>
  </si>
  <si>
    <t>Cargador, Caterplillar 928 G (SM 3371)</t>
  </si>
  <si>
    <t>OC, NO DISP. TOMADO DE OTROS DOC. OFIC.</t>
  </si>
  <si>
    <t>Motoniveladora, Caterplillar 140M (SM 4574)</t>
  </si>
  <si>
    <t>B9D00794</t>
  </si>
  <si>
    <t>Excelente</t>
  </si>
  <si>
    <t>ORDEN DE COMPRA 1742</t>
  </si>
  <si>
    <t>Sí</t>
  </si>
  <si>
    <t>Vagoneta Mack; Modelo CV713 (SM 4603)</t>
  </si>
  <si>
    <t>1M2AG11C88MO71154</t>
  </si>
  <si>
    <t>ORDEN DE COMPRA 1743</t>
  </si>
  <si>
    <t>Vagoneta Mack; Modelo CV713 (SM 4604)</t>
  </si>
  <si>
    <t>1M2AG11C68MO71153</t>
  </si>
  <si>
    <t>Back Hoe (Retroescabadora) (SM 4613)</t>
  </si>
  <si>
    <t>ORDEN DE COMPRA 1370</t>
  </si>
  <si>
    <t>Compactadora PLACA SM4466</t>
  </si>
  <si>
    <t>Vagoneta Mack; Modelo GU813 (SM 4620)</t>
  </si>
  <si>
    <t>1M2AX18C09M003843</t>
  </si>
  <si>
    <t>ORDEN DE COMPRA 2166</t>
  </si>
  <si>
    <t>Cabezal Mack MKV08024 (SM 5134)</t>
  </si>
  <si>
    <t>1M1AW07Y6AN010289</t>
  </si>
  <si>
    <t>ORDEN DE COMPRA 3803</t>
  </si>
  <si>
    <t>LOW BOY LOADCRAFT (SM 5133) -Trailer-</t>
  </si>
  <si>
    <t>1V9CR46339N062455</t>
  </si>
  <si>
    <t>CAMION FREIGHTLINER MOTOR: 460914U0927533 (SM 5144)</t>
  </si>
  <si>
    <t>3ALMC5CV79DAG3620</t>
  </si>
  <si>
    <t xml:space="preserve">Gestión Ambiental </t>
  </si>
  <si>
    <t>Bueno</t>
  </si>
  <si>
    <t>ORDEN DE COMPRA 3801</t>
  </si>
  <si>
    <t>verificado en fisico</t>
  </si>
  <si>
    <t>CAMION FREIGHTLINER MOTOR:460914U0929234 (SM 5158)</t>
  </si>
  <si>
    <t xml:space="preserve">3ALMC5CV99DAG3621 </t>
  </si>
  <si>
    <t>Eje Vibrador Flexible con Punta</t>
  </si>
  <si>
    <t>Cortadora a motor, 4 tiempos, Cilindrada 190 cc, Potencia 2,5 W (3,3 HP), Peso 33,38 kg</t>
  </si>
  <si>
    <t>12BBMOO3812</t>
  </si>
  <si>
    <t>Desarrollo Urbano</t>
  </si>
  <si>
    <t>2015CD-000079-0004200001</t>
  </si>
  <si>
    <t>CAMION FREIGHTLINER M2 112 64k 6X4 SM 6672</t>
  </si>
  <si>
    <t>1FVHC5CVODRHHM2246</t>
  </si>
  <si>
    <t>2015LA-000021-0004200001</t>
  </si>
  <si>
    <t>CAMION FREIGHTLINER 6400 cc. Modelo SM 6672</t>
  </si>
  <si>
    <t>2016LA-000014-0004200001</t>
  </si>
  <si>
    <t>Chasis: 2ALAOYC88HDOC7572</t>
  </si>
  <si>
    <t>Carretilla Hidraúlica 3 T HANGOHA</t>
  </si>
  <si>
    <t>2017CD-000160-0004200001</t>
  </si>
  <si>
    <t>El Remolino</t>
  </si>
  <si>
    <t>LOW BOY, CAPACIDAD MÍNIMA DE 15 000 kg, TIPO TÁNDEM (DOS EJES)</t>
  </si>
  <si>
    <t>LB20C</t>
  </si>
  <si>
    <t>2017CD-000151-0004200001</t>
  </si>
  <si>
    <t xml:space="preserve">Marca NACIONAL </t>
  </si>
  <si>
    <t>Eje Vibrador Para Concreto OZTEC</t>
  </si>
  <si>
    <t>2020CD-000105-0004200001</t>
  </si>
  <si>
    <t>Tractor  JOHN DEERE PLACA SM8125</t>
  </si>
  <si>
    <t>2019LN-000002-0004200001</t>
  </si>
  <si>
    <t>Tractor  JOHN DEERE PLACA SM8126</t>
  </si>
  <si>
    <t>Retroexcavadora  JOHN DEERE PLACA SM8127</t>
  </si>
  <si>
    <t>Retroexcavadora  JOHN DEERE PLACA SM8123</t>
  </si>
  <si>
    <t>Motoniveladora JOHN DEERE PLACA SM8267</t>
  </si>
  <si>
    <t>Motoniveladora JOHN DEERE PLACA SM8268</t>
  </si>
  <si>
    <t>Compactadora BOMAG PLACA SM8262</t>
  </si>
  <si>
    <t>Compactadora BOMAG PLACA SM8270</t>
  </si>
  <si>
    <t>Excavadora  JOHN DEERE PLACA SM8271</t>
  </si>
  <si>
    <t xml:space="preserve">VAGONETA MOTOR MÍNIMO DE 340 kW, TRACCION 6X4, CAPACIDAD MÍNIMA DE 14 m3 TIPO TANDEM (DOBLE EJE TRASERO), TRANSMISION AUTOMATIZADA DE MÍNIMO 13 VELOCIDADES Marca Mack </t>
  </si>
  <si>
    <t>GRANITE (GR64BX) ID MVKV22034</t>
  </si>
  <si>
    <t>Eliana Obregón Montiel</t>
  </si>
  <si>
    <t>2023LY-000001</t>
  </si>
  <si>
    <t>VAGONETA MOTOR MÍNIMO DE 340 kW, TRACCION 6X4, CAPACIDAD MÍNIMA DE 14 m3 TIPO TANDEM (DOBLE EJE TRASERO), TRANSMISION AUTOMATIZADA DE MÍNIMO 13 VELOCIDADES Marca Mack</t>
  </si>
  <si>
    <t>GRANITE (GR64BX) ID MVKV22015</t>
  </si>
  <si>
    <t>JOHN DEERE MODELO 650J.TRACTOR DE ORUGAS, CON MOTOR DE 4 CILINDROS, TURBO ALIMENTADO, COMBUSTIBLE DIESEL, POTENCIA NETA DE 73 kW, TRANSMISION TIPO HIDROSTATICO, DESGARRADOR TRASERO CON 3 PICOS, PESO DE OPERACION MAYOR A 9600 kg.</t>
  </si>
  <si>
    <t>Exelente</t>
  </si>
  <si>
    <t>Equipo de transporte, tracción y elevación</t>
  </si>
  <si>
    <t>2016LA-000009-0004200001</t>
  </si>
  <si>
    <t>Sin Placa</t>
  </si>
  <si>
    <t>Modelo GRANITE (GR64BX)</t>
  </si>
  <si>
    <t>1.2.5.01.03.02</t>
  </si>
  <si>
    <t>Orden 12260  Nómina 3450</t>
  </si>
  <si>
    <t>MAQUINARIA Y TRACTORES LIMITADA</t>
  </si>
  <si>
    <t>0011037001000002931</t>
  </si>
  <si>
    <t>Procedimiento 2023LY-000001-0004200001</t>
  </si>
  <si>
    <t>1.2.5.01.03.03</t>
  </si>
  <si>
    <t>Orden 12269  Nómina 3489</t>
  </si>
  <si>
    <t>0011037001000002932</t>
  </si>
  <si>
    <t>Total Maquinaria y Equipo de Construcción</t>
  </si>
  <si>
    <t>GENERADOR DE ENERGÍA A GASOLINA PORTATÍL Marca GENERAC</t>
  </si>
  <si>
    <t>Otros Maquinaria y Equipo para la procuccón</t>
  </si>
  <si>
    <t xml:space="preserve">Generador de energia 5300 W/soldadora </t>
  </si>
  <si>
    <t>2018CD-000132-0004200001</t>
  </si>
  <si>
    <t>Total Plantas Eléctricas</t>
  </si>
  <si>
    <t>Prensa para banco base Giratoria Trupper</t>
  </si>
  <si>
    <t>1.2.5.01.03.06</t>
  </si>
  <si>
    <t xml:space="preserve">Equipos hidráulicos </t>
  </si>
  <si>
    <t xml:space="preserve">Prensa de banco de 203,2 MM P/Mecánico, Marca STANLEY </t>
  </si>
  <si>
    <t>83-132</t>
  </si>
  <si>
    <t>Total Equipo Hidráulico</t>
  </si>
  <si>
    <t xml:space="preserve">Clinómetro </t>
  </si>
  <si>
    <t>Administración Tributaria</t>
  </si>
  <si>
    <t>1.2.5.01.03.08</t>
  </si>
  <si>
    <t>Equipo de Medición</t>
  </si>
  <si>
    <t>Cinta metrica de 100 mts</t>
  </si>
  <si>
    <t>PAGO CON LIQUIDACION DE VIATICOS 2205</t>
  </si>
  <si>
    <t>Medidor Laser DISTO LEICA</t>
  </si>
  <si>
    <t>D2 60 MTRS</t>
  </si>
  <si>
    <t xml:space="preserve">Sistema de Posicionamiento Global </t>
  </si>
  <si>
    <t>V30 Hi Tarjet</t>
  </si>
  <si>
    <t>Mer-link 2014CD-000046-0004200001</t>
  </si>
  <si>
    <t>GPS Equipo de posicionamiento global Marca GARMIN</t>
  </si>
  <si>
    <t>GPSMAP 64</t>
  </si>
  <si>
    <t>2018CD-000232-0004200001</t>
  </si>
  <si>
    <t xml:space="preserve">Medidor Laser de Distancias Marca LEICA </t>
  </si>
  <si>
    <t>2019CD-000056-0004200001</t>
  </si>
  <si>
    <t xml:space="preserve">SISTEMA DE POSICIONAMIENTO GLOBAL Marca GARMIN </t>
  </si>
  <si>
    <t>MAP67</t>
  </si>
  <si>
    <t>ADMINISTRACIÓN GENERAL</t>
  </si>
  <si>
    <t xml:space="preserve">MARIBEL PEREZ MONGE </t>
  </si>
  <si>
    <t>2023LD-000104-0004200001</t>
  </si>
  <si>
    <t>Total Equipo de Medición</t>
  </si>
  <si>
    <t xml:space="preserve">Hidrolavadora Innei Master </t>
  </si>
  <si>
    <t>1.2.5.01.03.09</t>
  </si>
  <si>
    <t>Bombas</t>
  </si>
  <si>
    <t>Marca: Toolcraft, (El Remolino)</t>
  </si>
  <si>
    <t>Hidrolavadora Generac 2500 PSI (02-05)</t>
  </si>
  <si>
    <t>2017CD-000099-0004200001</t>
  </si>
  <si>
    <t>Hidrolavadora Gasolina ohv 196CC GENERAC</t>
  </si>
  <si>
    <t>2017CD-000065-0004200001</t>
  </si>
  <si>
    <t>Bomba Sumergible Desagues</t>
  </si>
  <si>
    <t>Mer-link 2015CD-000006-0004200001</t>
  </si>
  <si>
    <t>Modelo: ST2040T (El Remolino)</t>
  </si>
  <si>
    <t>Bomba de Espalda Carpi 18 ltrs</t>
  </si>
  <si>
    <t>Cementerio Municipal</t>
  </si>
  <si>
    <t>Bomba para combustible vertical</t>
  </si>
  <si>
    <t>Hidrolavadora de trabajo industrial funciona con gasolina pistón cerámica sólida presión operativa 3800 psi permite inyección de detergente tasa de flujo de lavado a presión 3,5 GRP, Temperatura de agua fría 3,5 g /m  Marca DEWALT</t>
  </si>
  <si>
    <t>DXPW60604</t>
  </si>
  <si>
    <t xml:space="preserve"> Marca DEWALT</t>
  </si>
  <si>
    <t>Hidrolavadora KARCHER HD 585</t>
  </si>
  <si>
    <t>ORDEN DE COMPRA 5560</t>
  </si>
  <si>
    <t>1250PSI 120V 500L/H</t>
  </si>
  <si>
    <t>Hidrolavadora de trabajo industrial funciona con gasolina pistón cerámica sólida presión operativa 3800 psi permite inyección de detergente tasa de flujo de lavado a presión 3,5 GRP, Temperatura de agua fría 3,5 g /m</t>
  </si>
  <si>
    <t>RECOLECCIÓN DE BASURA</t>
  </si>
  <si>
    <t>Erick Alberto Zúñiga Ruiz</t>
  </si>
  <si>
    <t>Orden 5946</t>
  </si>
  <si>
    <t>PROMATCO CENTROAMERICANA SOCIEDAD ANONIMA</t>
  </si>
  <si>
    <t>2022CD-000144-0004200001 - Marca DEWALT</t>
  </si>
  <si>
    <t>Hidrolavadora móvil, tipo motobomba tpbh5/3400 rpm, 2900 psi, by pass con válvula de seguridad, tipo de motor hp 9, puntas de boquilla (5) y aplicador de jabón, bomba lineal 3 pistones, regulador de presión, soporte para manguera, caudal de 900 l/h-3.96 GPM, dimensiones: 100x66x92cm/50kg-110 lbs marca LAVOR</t>
  </si>
  <si>
    <t>Jonathan</t>
  </si>
  <si>
    <t>Orden 1653</t>
  </si>
  <si>
    <t>ALMACENES EL COLONO SOCIEDAD ANONIMA</t>
  </si>
  <si>
    <t xml:space="preserve">
2022CD-000097-0004200001 / 00</t>
  </si>
  <si>
    <t>HIDROLAVADORA INDUSTRIAL DE AGUA FRIA DE 2200 PSI, 220 V 60 Hz 60°C Marca STIHL Modelo RB 200</t>
  </si>
  <si>
    <t xml:space="preserve"> RB 200</t>
  </si>
  <si>
    <t>DESARROLLO SERV CEMENTERIO</t>
  </si>
  <si>
    <t xml:space="preserve"> Maikol Piedra</t>
  </si>
  <si>
    <t>Orden 5908</t>
  </si>
  <si>
    <t>FARMAGRO SOCIEDAD ANONIMA</t>
  </si>
  <si>
    <t>2022CD-000126-0004200001 / 00
Marca STIHL</t>
  </si>
  <si>
    <t xml:space="preserve">BOMBA DE AGUA Y SUS COMPONENTES PARA REMATE Marca MULTIQUIP </t>
  </si>
  <si>
    <t xml:space="preserve"> QP402H</t>
  </si>
  <si>
    <t>GESTIÓN VIAL</t>
  </si>
  <si>
    <t>ELIANA OBREGON MONTIEL</t>
  </si>
  <si>
    <t>CAPRIS SOCIEDAD ANONIMA</t>
  </si>
  <si>
    <t xml:space="preserve"> 00100025010000004590</t>
  </si>
  <si>
    <t xml:space="preserve"> 2023LD-000060-0004200001/</t>
  </si>
  <si>
    <t>Total Bombas</t>
  </si>
  <si>
    <t xml:space="preserve">  </t>
  </si>
  <si>
    <t>Batidora de Concreto (Gasolina)</t>
  </si>
  <si>
    <t>1.2.5.01.03.99</t>
  </si>
  <si>
    <t>Esmeriladora MAKITA Angular</t>
  </si>
  <si>
    <t>230 MM #GA9020 629070 7001255</t>
  </si>
  <si>
    <t>Sopladora Stihl</t>
  </si>
  <si>
    <t>Mer-link 2014CD-000072-0004200001</t>
  </si>
  <si>
    <t>Desbrozadora OLEO MAC (Moto guadaña) (02-05)</t>
  </si>
  <si>
    <t>Dirección de Servicios Municipales</t>
  </si>
  <si>
    <t>Pistola de impacto Inalambrico MILWAUKEE</t>
  </si>
  <si>
    <t>Engrasadora Eléctrica GUN-KIT Milwaukee</t>
  </si>
  <si>
    <t>Esmeriladora eléctrica angular DE 115 MM (4 1/2 Marca metabo Modelo 1100w</t>
  </si>
  <si>
    <t>2019CD-000072-0004200001</t>
  </si>
  <si>
    <t>Esmeriladora eléctrica angular de 115 MM (4 1/2 Marca metabo Modelo 1100w</t>
  </si>
  <si>
    <t>Esmeriladora 9" 2000W METABO</t>
  </si>
  <si>
    <t>Máscara de Soldar electrónica ADF830S Celda Solar USA BATE</t>
  </si>
  <si>
    <t>Sierra circular metabo 1400w KS66</t>
  </si>
  <si>
    <t>Taladro Atorni Metabo Inalam 18V 1/2 2 Bate</t>
  </si>
  <si>
    <t>Taladro PERC.1/2 Metabo 750W BE-75-16</t>
  </si>
  <si>
    <t>Tecle Manual Cadena Doble 5 TON TRUPER 16828</t>
  </si>
  <si>
    <t>Plancha Vibratoria o compactador de Placa por vibración, Marca Multiquip</t>
  </si>
  <si>
    <t>Panel Contrachapado de Acero (92 pzas)</t>
  </si>
  <si>
    <t>2018CD-000091-0004200001</t>
  </si>
  <si>
    <t>Soldadora T/Inversor Eléctrica Marca JASIC</t>
  </si>
  <si>
    <t>Sopladora-Aspiradora, Trabajo Seco-Humedo Marca SHOP VAC</t>
  </si>
  <si>
    <t>Podadora Telescópica HUSQVARNA</t>
  </si>
  <si>
    <t>Sopladora de gasolina portátil 5 HP Marca CIFARELLI</t>
  </si>
  <si>
    <t>Taladro Milwaukee 2804-20</t>
  </si>
  <si>
    <t>J77AD18502360</t>
  </si>
  <si>
    <t>Departamento Informática</t>
  </si>
  <si>
    <t>2020CD-000257-0004200001</t>
  </si>
  <si>
    <t>11/12/2020</t>
  </si>
  <si>
    <t>Asiganada</t>
  </si>
  <si>
    <t>Atornilladora Milwaukee 2853-20</t>
  </si>
  <si>
    <t>Informática</t>
  </si>
  <si>
    <t>Escalera plegable N/D EN131</t>
  </si>
  <si>
    <t>EN131</t>
  </si>
  <si>
    <t>Probador de cables Fluke MS2-KIT</t>
  </si>
  <si>
    <t>1928144</t>
  </si>
  <si>
    <t>2019CD-000105-0004200001</t>
  </si>
  <si>
    <t>26/11/2019</t>
  </si>
  <si>
    <t>Engrasadora inalámbrica con batería recargable de 18 v, presión mínima de 689,47 bar (10000 psi), rendimiento mínimo de 10 oz/min, manguera flexible de 122 cm (48 pulg) marca DEWALT</t>
  </si>
  <si>
    <t>DCGG571M1</t>
  </si>
  <si>
    <t>Compresor vertical de aire, de 227,12 l, motor eléctrico de 2,38 Kw, compresor de hierro fundido resistente de 2 cilindros, cilindros individuales y extraíbles, motor de 208/230 v con protección térmica, válvulas reed de alta eficiencia, motor voltaje: 208-230 v, tamaño del tanque: 227,12 l. Salida del tanque 1,27 cm. Marca iron horse.</t>
  </si>
  <si>
    <t>IHD6160V1</t>
  </si>
  <si>
    <t>Otra maquinarias y equipos para la producción</t>
  </si>
  <si>
    <t>Motoguadaña - Husquarna (343 FR)</t>
  </si>
  <si>
    <t>ORDEN DE COMPRA 2764</t>
  </si>
  <si>
    <t xml:space="preserve">Motoguadaña Husqvarna </t>
  </si>
  <si>
    <t>143R-II / 236R</t>
  </si>
  <si>
    <t>ORDEN DE COMPRA 16017</t>
  </si>
  <si>
    <t>Motoguadaña marca STIHL</t>
  </si>
  <si>
    <t>STIL-FS-250</t>
  </si>
  <si>
    <t>2017CD-000141-0004200001</t>
  </si>
  <si>
    <t>Motoguadaña, Potencia 2,6 HP, Cilindraje 38,9 cc, Peso 7,9 Kg, Accesorios Incluidos.</t>
  </si>
  <si>
    <t>Modelo FS-280</t>
  </si>
  <si>
    <t>Maikol Piedra</t>
  </si>
  <si>
    <t>Guadañadora con motor (cortadora de cesped)</t>
  </si>
  <si>
    <t xml:space="preserve">2022CD-000126-0004200001 / 00
Marca STIHL </t>
  </si>
  <si>
    <t>Sopladora portátil, Cilindrada 64.8 cm3, Potencia 3,0 KW-4,0 CV, Peso 9,8 Kg, Velocidad 90 m/s, Equipada</t>
  </si>
  <si>
    <t>Modelo RM 248</t>
  </si>
  <si>
    <t>Modelo BR-600</t>
  </si>
  <si>
    <t>SOPLADORA PORTATIL, CILINDRADA 64.8 cm3, POTENCIA 3,0 KW-4,0 CV, PESO 9,8 Kg, VELOCIDAD 90 m/s, EQUIPADA Marca STIHL Modelo BR-600</t>
  </si>
  <si>
    <t>SERV ASEO DE VIAS</t>
  </si>
  <si>
    <t xml:space="preserve">Orden 2835 Nomina 2421 </t>
  </si>
  <si>
    <t>00100001010000064093</t>
  </si>
  <si>
    <t>2023LD-000063-0004200001 / 00</t>
  </si>
  <si>
    <t>PODADORA TELESCOPICA DE CADENA, CILINDRADA 31,4 cm3, POTENCIA 1,0 kW/1,36 CV a 1,05 kW/1,4 CV, PESO 7,3 a 7,6 kg, CAPACIDAD DEPOSITO DE COMBUSTIBLE 0,53 L, LONGITUD DE BRAZO ESTADO RECOGIDO 2,60 m a 2,70 m, LONGITUD DEL TUBO TELESCOPICO DE 3,60 m a 3,90 m Marca STIHL Modelo HT105</t>
  </si>
  <si>
    <t>MOTOSIERRA, CILINDRADA 45,4 cm³, ARRANQUE EN FRIO Y ARRANQUE EN CALIENTE, MARCHA Y PARADA SE CONTROLAN CON UNA SOLA MANO, TENSOR LATERAL DE CADENA, EQUIPADA CON CADENA, ESPADA DE 406,4 mm (16 Pulg), CAPACIDAD DE DEPÓSITO DE COMBUSTIBLE 0,47 L, CAPACIDAD DE DEPÓSITO DE ACEITE 0,2 L, POTENCIA 2,3 CV 3,1. Marca STIHL MODELO MS 250 Modelo STIHL MODELO MS</t>
  </si>
  <si>
    <t>MOTOSIERRA, MOTOR 2 TIEMPOS, CILINDRAJE DE 53,2 cc, POTENCIA 2,4 kW (3,3 hp), LARGO DE HOJA Y CADENA DE 50,8 cm (20 Pulg) PESO DE 4,9 +- 0,5 kg Marca STIHL Modelo MS-260</t>
  </si>
  <si>
    <t>MOTOGUADAÑA, POTENCIA 2,6 HP, CILINDRAJE 38,9 cc, PESO 7,9 Kg, ACCESORIOS INCLUIDOS Marca STIHL Modelo FS-280</t>
  </si>
  <si>
    <t>MARTILLO COMBINADO, REVOLUCIONES EN MARCHA AL VACÍO 600 - 700 RPM, ALIMENTACIÓN, 110 V, FRECUENCIA 60 Hz, POTENCIA ABSORBIDA 1100 W, PESO 7 - 10 kg, DIAMETRO CUELLO SUJECION 60 - 75 mm, DIAMETRO DE PERFORACION EN HORMIGON CON BROCAS DE MARTILLO 40 – 50 mm. Marca METABO</t>
  </si>
  <si>
    <t xml:space="preserve"> Modelo KH 5-40 / 600763620</t>
  </si>
  <si>
    <t>MARTILLO DE DEMOLICION, POTENCIA 2000 W, ENERGÍA DE IMPACTO 72,8 J, IMPACTOS/min (IPM) 870, RUIDO 110 dB (A), VIBRACIÓN 6,5 m/s2, DIMENSIONES (L x A x A): 843 mm X 210 mm X 608 mm, PESO NETO 31,3 kg, CABLE DE CONEXIÓN 5 m Marca MAKITA</t>
  </si>
  <si>
    <t>Modelo HM1812</t>
  </si>
  <si>
    <t xml:space="preserve">Sin Placa </t>
  </si>
  <si>
    <t xml:space="preserve">SIERRA DE VAIVÉN (CALADORA), POTENCIA 500 W, CORTE DE MADERA Y METAL, VELOCIDAD CORTE 3100 rpm, PESO 2,8 kg Marca Dewalt </t>
  </si>
  <si>
    <t>Modelo DWE300-B3</t>
  </si>
  <si>
    <t>MANTENIMIENTO DE EDIFICIOS</t>
  </si>
  <si>
    <t>Olman Montero Quiel</t>
  </si>
  <si>
    <t>Orden  Nomina 2871</t>
  </si>
  <si>
    <t xml:space="preserve">COMPRESOR DE AIRE, CAPACIDAD DE TANQUE DE 100 L, MOTOR MONOFASICO DE 1492 W (2 HP), 110/220 VAC 60 Hz, 1 FASE, PRODUCION DE AIRE MINIMO 0,0038 m3/s (8,2 cfm), MOVIL CON MANIGUETA Y RUEDAS Marca CAMPBELL </t>
  </si>
  <si>
    <t>Modelo DC240100DI</t>
  </si>
  <si>
    <t xml:space="preserve">TALADRO ATORNILLADOR DE IMPACTO INALÁBRICO, CON BROQUERO DE 0,0127 mm, CON 2 BATERÍAS DE ION DE LITIO DE 20 V, TRANSMISIÓN METÁLICA DE 3 VELOCIDADES 0-575 rpm, 0-1350 rpm, 0-2000 rpm, CON CARGADOR, LUZ LED INCORPORADA, CON AJUSTE PARA MODO DE PERCUSIÓN Marca INGCO </t>
  </si>
  <si>
    <t>Modelo UCIRLI2002</t>
  </si>
  <si>
    <t>CORTADORA ASFALTO / CONCRETO, DISCO 350 - 450 mm, PROFUNDIDAD CORTE MÁXIMO 175 mm, POTENCIA 13 Hp, PESO MÁXIMO 100 kg, VALOR DE VIBRACIÓN 9,8 m/s², MAKITA EK7651H CORTADORA A GASOLINA MOTOR 4 TIEMPOS MM4 355MM (14") 4.1HP/3KW 75.6CC 4300RPM</t>
  </si>
  <si>
    <t>MAQUINA MEZCLADORA PARA CONCRETO, VOLUMEN DEL TAMBOR 350 L, PRODUCCIÓN 8 m3/h, VELOCIDAD DE ROTACION 26,5 rpm (+-1,5 rpm), MOTOR ELECTRICO DE 2,23 kW, 110 V / 220 V</t>
  </si>
  <si>
    <t>POLIPASTO MANUAL (PULL LIFT), CONSTRUCCION ROBUSTA CHAPA DE ACERO, CAPACIDAD CARGA 6000 kg, VERSATIL PARA TIRAR, TENSAR Y ELEVAR CARGAS EN CUALQUIER POSICION, CADENA DE ESLABONES DE ACERO BONIFICADO SUPERFICIE GALVANIZADA, ALTURA ELEVACION ESTANDAR 1,5 m, YALE UNO 6000/2 PULLIFT DE 6000 KG 1,5M DE ALZADA 02300164</t>
  </si>
  <si>
    <t>MOTOR A GASOLINA DE MOCHILA, ESPACIOS REDUCIDOS (COLUMNAS), MOTOR PARA PUNTAS VIBRATORIAS, POTENCIA 1,75 Hp, LONGITUD 4,3 mm, EJE FLEXIBLE, OZTECMBP-35 MOTOR A GASOLINA 1,3/4HP PARA PUNTA ACERO 1.1/2" MOTOR HONDA 35</t>
  </si>
  <si>
    <t xml:space="preserve">TANQUE ALMACENAMIENTO COMBUSTIBLE, CAPACIDAD 440 L, POLIETILENO, EMPUÑADURA Y ASAS DE TRANSPORTE, TROLLEY INCORPORADO, BOMBA MANUAL 25 L/min, Carrytank 440 litros Contenedores de polietileno para el transporte de gasóleo con exención total según 1.1.3.1c ADR. </t>
  </si>
  <si>
    <t xml:space="preserve">TANQUE ALMACENAMIENTO COMBUSTIBLE, CAPACIDAD 960 L, POLIETILENO, EMPUÑADURA Y ASAS DE TRANSPORTE, TROLLEY INCORPORADO, BOMBA MANUAL 25 L/min, Hippotank 960 litros Es un contenedor (GIR) de polietileno para el transporte de combustible (gasóleo), homologado por el Ministerio de Transporte. </t>
  </si>
  <si>
    <t>PISTOLA DE IMPACTO INALAMBRICA ESPIGA 1,90 cm (3/4Pulg) CON DOS BATERÍAS DE RECARGA Y CARGADOR, 3,6741 kg, BATERÍA18 V Marca MILWAUKEE</t>
  </si>
  <si>
    <t>2864-22R</t>
  </si>
  <si>
    <t>1.2.5.01.03.100</t>
  </si>
  <si>
    <t>Orden 12342  Nómina 3533</t>
  </si>
  <si>
    <t>TECNOFIJACIONES DE COSTA RICA SOCIEDAD ANONIMA</t>
  </si>
  <si>
    <t>2024LD-000036-00042</t>
  </si>
  <si>
    <t xml:space="preserve">Total Otra Maquinaria y Equipo </t>
  </si>
  <si>
    <t>Motocicleta Honda XR250R</t>
  </si>
  <si>
    <t>1.2.5.01.04.01</t>
  </si>
  <si>
    <t>Motocicletas</t>
  </si>
  <si>
    <t>ORDEN DE COMPRA 12824</t>
  </si>
  <si>
    <t>Motor: MD34EE520202. Marco: 9C2MD3400ER520202</t>
  </si>
  <si>
    <t>Motocicleta Honda XR150L MOTOR KD07E2005047</t>
  </si>
  <si>
    <t>Mer-link 2014CD-000053-0004200001</t>
  </si>
  <si>
    <t>Marco: LTMKD0796F5101223</t>
  </si>
  <si>
    <t>Motocicleta Honda 2019 roja tipo CRF230F</t>
  </si>
  <si>
    <t>2018CD-000135-0004200001</t>
  </si>
  <si>
    <t>Motor: ME09EK720059</t>
  </si>
  <si>
    <t>Cuadraciclo YAMAHA (Azul)  PLACA SM 5076</t>
  </si>
  <si>
    <t>MOTOR: J310E181505</t>
  </si>
  <si>
    <t>Total Motos</t>
  </si>
  <si>
    <t>Vehículo MITSUBISHI L200 2008 (Verde)  PLACA SM4587</t>
  </si>
  <si>
    <t xml:space="preserve"> MMBJNKB407D130048</t>
  </si>
  <si>
    <t>1.2.5.01.04.02</t>
  </si>
  <si>
    <t>Vehículos</t>
  </si>
  <si>
    <t>Vehículo KIA K2700  (Blanco) PLACA SM5094</t>
  </si>
  <si>
    <t xml:space="preserve"> KNCSE 261597334868</t>
  </si>
  <si>
    <t>Vehículo TOYOTA PRADO  2009 (MOTOR 1KZ1818414) (SM 5011)</t>
  </si>
  <si>
    <t xml:space="preserve"> 1-JTEBY25J600066224</t>
  </si>
  <si>
    <t>Alcaldía Municipal</t>
  </si>
  <si>
    <t>Vehículo Mitsubisi L200 verde 2009 (SM 5083)</t>
  </si>
  <si>
    <t>Vehículo Daihatsu Terios 2009 (Blanco ) Placa SM 5078</t>
  </si>
  <si>
    <t>MOTOR: 2254299</t>
  </si>
  <si>
    <t>Vehiculo 4X4</t>
  </si>
  <si>
    <t>2015CD-000072-0004200001</t>
  </si>
  <si>
    <t>Vehículo Pick UP Vehiculo Mitsibishi verde</t>
  </si>
  <si>
    <t>2015CD-000081-0004200001</t>
  </si>
  <si>
    <t>Vehículo Pick Up LCH  2017</t>
  </si>
  <si>
    <t>JTEBB71J9H44318637</t>
  </si>
  <si>
    <t>2017LA-000015-0004200001</t>
  </si>
  <si>
    <t>Vehiculo 4X4 Rush SVP 2017</t>
  </si>
  <si>
    <t>JDAJ20E0H3000764</t>
  </si>
  <si>
    <t>Vehiculo todo terreno, 4 X 4 - Toyota Hi-Lux. TM 174463</t>
  </si>
  <si>
    <t>2018LA-000015-0004200001</t>
  </si>
  <si>
    <t>Motor: 1GDG039909</t>
  </si>
  <si>
    <t>Vehiculo todo terreno, 4 X 4 - Toyota Hi-Lux. TM 174464</t>
  </si>
  <si>
    <t>Motor: 1GDG039922</t>
  </si>
  <si>
    <t xml:space="preserve">CAMION MEDIANO CON DOBLE CABINA,TRACCION SENCILLA 4 X 2, CON UNA CAPACIDAD MINIMA DE CARGA UTIL EN CHASIS DE 3.0 TONELADAS COMO MINIMO, DIESEL, 4 CILINDROS, Modelo: HINO HDC3- 3.0 ton, XZU710L-QKFML3
</t>
  </si>
  <si>
    <t>Chasis: JHHMCL3F8MK037718</t>
  </si>
  <si>
    <t>2021CD-000078-0004200001</t>
  </si>
  <si>
    <t>TOYOTA LAND CRUISER . VEHICULO PICK UP 4 X 4 DOBLE CABINA</t>
  </si>
  <si>
    <t>JTEBB71JXG315048</t>
  </si>
  <si>
    <t>Total Vehículos</t>
  </si>
  <si>
    <t>Catafalco (Portátil para cementerio, de aluminio, tipo tijereta, peso máximo de carga 550 kg, ajustable a tres distintos tamaños de cofres (ataúd). Marca THR.</t>
  </si>
  <si>
    <t>CTF04</t>
  </si>
  <si>
    <t>Cementerio</t>
  </si>
  <si>
    <t>MICHAEL PIEDRA MAROTO</t>
  </si>
  <si>
    <t>1.2.5.01.04.99</t>
  </si>
  <si>
    <t>Otros equipos de transporte Valores de origen</t>
  </si>
  <si>
    <t>Orden 2001  Nomina 1776</t>
  </si>
  <si>
    <t>SAMER EQUIPOS R.S.C. SOCIEDAD ANONIMA</t>
  </si>
  <si>
    <t>0000001035</t>
  </si>
  <si>
    <t>NO</t>
  </si>
  <si>
    <t>2022CD-000161-0004200001 / 00  
SE UTILIZA PARA EL TRASLADO DE CADAVERS EN EL  CEMENTERIO</t>
  </si>
  <si>
    <t>Total Otros equipos de transporte</t>
  </si>
  <si>
    <t>Antena PTP Ubiquiti PBE-5AC-Gen2</t>
  </si>
  <si>
    <t>74ACB90EBF47</t>
  </si>
  <si>
    <t>1.2.5.01.05.01</t>
  </si>
  <si>
    <t>Antenas y Radares</t>
  </si>
  <si>
    <t>2020CD-000213-0004200001</t>
  </si>
  <si>
    <t>25/11/2020</t>
  </si>
  <si>
    <t>E063DAFEB886</t>
  </si>
  <si>
    <t>74ACB90EC2FF</t>
  </si>
  <si>
    <t>74ACB90EC18B</t>
  </si>
  <si>
    <t xml:space="preserve">	74ACB90EC18D</t>
  </si>
  <si>
    <t>74ACB90EBBC2</t>
  </si>
  <si>
    <t>74ACB90EBCBE</t>
  </si>
  <si>
    <t>NANOBRIDGE M5 MINO 5,8 GHZ 22 DBI</t>
  </si>
  <si>
    <t>00156DE5703</t>
  </si>
  <si>
    <t>ORDEN DE COMPRA 6281</t>
  </si>
  <si>
    <t>00156D5E9454</t>
  </si>
  <si>
    <t>74ACB90EB8D4</t>
  </si>
  <si>
    <t xml:space="preserve">ANTENA INALÁMBRICA, PARA EXTERIORES, PARA ENLACES PUNTO A PUNTO, DE 16 dBi Marca UBIQUITI </t>
  </si>
  <si>
    <t>UBB (UniFi Building Bridge)</t>
  </si>
  <si>
    <t xml:space="preserve"> 00100001010000016020 </t>
  </si>
  <si>
    <t>Total Equipo de Comunicación</t>
  </si>
  <si>
    <t>Fax Panasonic KX-FT77</t>
  </si>
  <si>
    <t>Auditoría interna</t>
  </si>
  <si>
    <t>1.2.5.01.05.02</t>
  </si>
  <si>
    <t>Equipo de telefonía</t>
  </si>
  <si>
    <t>O.C, Especifica</t>
  </si>
  <si>
    <t>Fax Panasonic KX-FT71</t>
  </si>
  <si>
    <t>Teléfono IP Yealink modelo SIP-T20P</t>
  </si>
  <si>
    <t>1103311100503094</t>
  </si>
  <si>
    <t>OFIM</t>
  </si>
  <si>
    <t>ORDEN DE COMPRA 9895</t>
  </si>
  <si>
    <t>Teléfono IP Aastra 6730i</t>
  </si>
  <si>
    <t>0D10354717</t>
  </si>
  <si>
    <t>Asesoría Legal</t>
  </si>
  <si>
    <t>0D103546DD</t>
  </si>
  <si>
    <t>Proveeduría Municipal</t>
  </si>
  <si>
    <t>0D10354714</t>
  </si>
  <si>
    <t>0D103545E7</t>
  </si>
  <si>
    <t>0D1035471B</t>
  </si>
  <si>
    <t>0D103545E9</t>
  </si>
  <si>
    <t>0D103546D7</t>
  </si>
  <si>
    <t>Caja 02</t>
  </si>
  <si>
    <t>0D103546E2</t>
  </si>
  <si>
    <t>Teléfono IP Aastra 6731i</t>
  </si>
  <si>
    <t>0D10241064</t>
  </si>
  <si>
    <t>Teléfono IP Astra 6731i</t>
  </si>
  <si>
    <t>0D10310361</t>
  </si>
  <si>
    <t>0D1024106E</t>
  </si>
  <si>
    <t>0D10310352</t>
  </si>
  <si>
    <t>0D10241059</t>
  </si>
  <si>
    <t>Caja 01</t>
  </si>
  <si>
    <t>0D1031036F</t>
  </si>
  <si>
    <t>0D1024105C</t>
  </si>
  <si>
    <t>0D102410D6</t>
  </si>
  <si>
    <t>0D10310371</t>
  </si>
  <si>
    <t>Radio Receptor Modelo F4003</t>
  </si>
  <si>
    <t>Central Telefónica (Xorcom IP - PBX)</t>
  </si>
  <si>
    <t>CXE2019</t>
  </si>
  <si>
    <t>2017CD-000112-0004200001</t>
  </si>
  <si>
    <t>Total Equipo Telefónico</t>
  </si>
  <si>
    <t>Pantalla de proyeccion</t>
  </si>
  <si>
    <t>Consejo Municipal</t>
  </si>
  <si>
    <t>1.2.5.01.05.04</t>
  </si>
  <si>
    <t>Equipo de Audio y Video</t>
  </si>
  <si>
    <t>Proyector Epson Power Lite 93 H382A</t>
  </si>
  <si>
    <t>P94F1Y5502L</t>
  </si>
  <si>
    <t>Pantalla para proyecciones Marca: Klip Xttreme Modelo: KPS-103</t>
  </si>
  <si>
    <t>AC120KLX03</t>
  </si>
  <si>
    <t>2014CD-000008-0004200001</t>
  </si>
  <si>
    <t>Proyector audiovisual Marca Epson Modelo: PowerLite X24+</t>
  </si>
  <si>
    <t>TUWK4403494</t>
  </si>
  <si>
    <t>Mer-link 2014CD-000033-0004200001</t>
  </si>
  <si>
    <t>Columna amplificada Behringer 15"</t>
  </si>
  <si>
    <t>1503848AEA</t>
  </si>
  <si>
    <t>Orden de compra 15102</t>
  </si>
  <si>
    <t>Epson proyector</t>
  </si>
  <si>
    <t>2016CD-000035-0004200001</t>
  </si>
  <si>
    <t>equipo de comunicación</t>
  </si>
  <si>
    <t xml:space="preserve">Klipx pantalla de proyector </t>
  </si>
  <si>
    <t>Mezcladora Yamaha MG20</t>
  </si>
  <si>
    <t>UCVP01023.</t>
  </si>
  <si>
    <t>2016CD-000062-0004200001</t>
  </si>
  <si>
    <t>Columna amplificada Turbosound Milan M12 12"</t>
  </si>
  <si>
    <t>S1500014AZU</t>
  </si>
  <si>
    <t>Columna amplificada Turbosouand Milan M12 12"</t>
  </si>
  <si>
    <t>S15009874AUU</t>
  </si>
  <si>
    <t>Proyector EPSON Powerlite</t>
  </si>
  <si>
    <t>2016CD-000139-0004200001</t>
  </si>
  <si>
    <t>Televisor Led Full DH 42" Daewood - L43R630KS</t>
  </si>
  <si>
    <t>RD168M87010621</t>
  </si>
  <si>
    <t>Área uso común</t>
  </si>
  <si>
    <t>2016CD-000096-0004200001</t>
  </si>
  <si>
    <t>RD168M870106381</t>
  </si>
  <si>
    <t>Grabadora Digital,  VN722PC OLYMPUS</t>
  </si>
  <si>
    <t>VN-722PC</t>
  </si>
  <si>
    <t>Vice - alcaldía</t>
  </si>
  <si>
    <t>Factura  # 1281582 (Vale de caja chica)</t>
  </si>
  <si>
    <t>Pantalla Westinghouse HD LED 32"</t>
  </si>
  <si>
    <t>W32F17S-SM SMART</t>
  </si>
  <si>
    <t>Orden de compra 19063</t>
  </si>
  <si>
    <t>Grabadora de Voz Digital, Marca Olympus </t>
  </si>
  <si>
    <t>619847537499998</t>
  </si>
  <si>
    <t>Parlante, Electrovoice,  ELX200-15SP-US</t>
  </si>
  <si>
    <t>9528249193321000</t>
  </si>
  <si>
    <t>Parlante, Electrovoice, ELX200-15SP-US</t>
  </si>
  <si>
    <t>95282491933210000</t>
  </si>
  <si>
    <t>Subwoofer, Electrovoice,  ELX200-18SP-US</t>
  </si>
  <si>
    <t>95415192091560000</t>
  </si>
  <si>
    <t>2019CD-000105-0004200002</t>
  </si>
  <si>
    <t>Subwoofer, Electrovoice,ELX200-18SP-US</t>
  </si>
  <si>
    <t>2019CD-000105-0004200003</t>
  </si>
  <si>
    <t>Micrófono Inalámbrico LD Systems</t>
  </si>
  <si>
    <t>LDU306HHDUS</t>
  </si>
  <si>
    <t>Terminal de Buses</t>
  </si>
  <si>
    <t>2020CD-000295-0004200001</t>
  </si>
  <si>
    <t>Pantalla de 50" Haier LE50K6500DUA</t>
  </si>
  <si>
    <t>2019CD-000235-0004200001</t>
  </si>
  <si>
    <t>10/12/2019</t>
  </si>
  <si>
    <t>Amplificador Appart REVANT 2150</t>
  </si>
  <si>
    <t>Secretaría Concejo</t>
  </si>
  <si>
    <t>2019CD-000202-0004200001</t>
  </si>
  <si>
    <t>22/11/2019</t>
  </si>
  <si>
    <t>Parlantes Appart CM20DTS</t>
  </si>
  <si>
    <t>Equipo de Conferencias TKOKO 23-MC500</t>
  </si>
  <si>
    <t>Interfaz de digitalizacion de Audio TASCAM IXR</t>
  </si>
  <si>
    <t>Mezclador de Audio LD Systems LDVIBZ8DC</t>
  </si>
  <si>
    <t>2019CD-000235-0004200002</t>
  </si>
  <si>
    <t>Camara Videocconferencia DataVideo PTC -140</t>
  </si>
  <si>
    <t>41AS2S080339</t>
  </si>
  <si>
    <t>2020CD-000214-0004200001</t>
  </si>
  <si>
    <t>20/11/2020</t>
  </si>
  <si>
    <t>Microfono Cuello de Ganso T-koko MC502</t>
  </si>
  <si>
    <t xml:space="preserve">20/11/2020 </t>
  </si>
  <si>
    <t>Equipo de Video conferencia Logitech BCC950</t>
  </si>
  <si>
    <t>1911LZ0B2GP8</t>
  </si>
  <si>
    <t>Video Inalámbrico transmisor Microsoft P3Q-00017</t>
  </si>
  <si>
    <t>5179992928523</t>
  </si>
  <si>
    <t>Video Inalámbrico transmisor Microsoft P3Q-00001</t>
  </si>
  <si>
    <t>5202302928523</t>
  </si>
  <si>
    <t>Micrófono inalámbrico LD systems LDU306HHD</t>
  </si>
  <si>
    <t>PA05919S0219</t>
  </si>
  <si>
    <t>09/01/2020</t>
  </si>
  <si>
    <t>PA05920S0219</t>
  </si>
  <si>
    <t>PA06101S0219</t>
  </si>
  <si>
    <t>Tripode Manfrotto Compact Light</t>
  </si>
  <si>
    <t>R0145499</t>
  </si>
  <si>
    <t>R0146188</t>
  </si>
  <si>
    <t>Control para Cámara Videoconferencias DataVideo RMC-180</t>
  </si>
  <si>
    <t>00706072</t>
  </si>
  <si>
    <t>Micro Convertidor SDI A HDMI BlackMagic SDI to HDMI 6G</t>
  </si>
  <si>
    <t>4326823</t>
  </si>
  <si>
    <t>Micro Convertidor  SDI A HDMI BlackMagic SDI to HDMI 6G</t>
  </si>
  <si>
    <t>5238786</t>
  </si>
  <si>
    <t xml:space="preserve">Micro Convertidor SDI A HDMI </t>
  </si>
  <si>
    <t>BlackMagic SDI to HDMI 6G</t>
  </si>
  <si>
    <t>Cámara de video Semiprofesional Sony PXWX150</t>
  </si>
  <si>
    <t>2018552</t>
  </si>
  <si>
    <t>01/12/2020</t>
  </si>
  <si>
    <t>Sistema de Micrófono inalambrico de solapa, Sennheiser  XSW1-ME2-A</t>
  </si>
  <si>
    <t>0199010282</t>
  </si>
  <si>
    <t>23/12/2020</t>
  </si>
  <si>
    <t>Sistema de Micrófono UNI-DIRECCIONAL Rode NTG5</t>
  </si>
  <si>
    <t>FY0003951</t>
  </si>
  <si>
    <t>Audifonos (Auriculares) de oido cerrado Sennheiser  IE-40PRO</t>
  </si>
  <si>
    <t>0370008410</t>
  </si>
  <si>
    <t>Equipo de Iluminación Ikan OYB240-3PT-KIT</t>
  </si>
  <si>
    <t>N/D</t>
  </si>
  <si>
    <t>Conmutador Digital de Video HDMI con 4 Entradas Black Magic Atem Mini</t>
  </si>
  <si>
    <t>6762188</t>
  </si>
  <si>
    <t xml:space="preserve"> 2020CD-000152-0004200001</t>
  </si>
  <si>
    <t>12/08/2020</t>
  </si>
  <si>
    <t>Cámara de video vigilancia Hikvision DS-2CD2120F-I</t>
  </si>
  <si>
    <t>708034995</t>
  </si>
  <si>
    <t>2019CD-000206-0004200001</t>
  </si>
  <si>
    <t>28/01/2020</t>
  </si>
  <si>
    <t>C23679111</t>
  </si>
  <si>
    <t>Entrada alcaldía</t>
  </si>
  <si>
    <t xml:space="preserve">Cámara de video Vigilancia </t>
  </si>
  <si>
    <t>Hikvision DS-2CD2120F-I</t>
  </si>
  <si>
    <t>C23679232</t>
  </si>
  <si>
    <t>Exterior palacio municipal</t>
  </si>
  <si>
    <t>C23679144</t>
  </si>
  <si>
    <t>Parlante Activo Electro Voice ELX200-15P-US</t>
  </si>
  <si>
    <t>095282495387670093</t>
  </si>
  <si>
    <t>Consejo Persona Joven</t>
  </si>
  <si>
    <t>2020CD-000290-0004200001</t>
  </si>
  <si>
    <t>13/01/2021</t>
  </si>
  <si>
    <t>095282495486110045</t>
  </si>
  <si>
    <t>Altavoz para Bajos Activo Electro Voice ELX200-18SP-US</t>
  </si>
  <si>
    <t>095415195896210052</t>
  </si>
  <si>
    <t>095415195896210024</t>
  </si>
  <si>
    <t>Micrófono Inalámbrico Doble+C232 Nady 2W-1KU+C232</t>
  </si>
  <si>
    <t>33317090050</t>
  </si>
  <si>
    <t>C23679370</t>
  </si>
  <si>
    <t>C23678877</t>
  </si>
  <si>
    <t>C23679304</t>
  </si>
  <si>
    <t>Segundo piso</t>
  </si>
  <si>
    <t>Videograbador Digital Hikvision DS-7616NI-K2/16P</t>
  </si>
  <si>
    <t>D45632829</t>
  </si>
  <si>
    <t>D45632863</t>
  </si>
  <si>
    <t>D45632843</t>
  </si>
  <si>
    <t>D45632851</t>
  </si>
  <si>
    <t xml:space="preserve">Megafono Amplificador Portatil, Parlante, Micrófono, Tipo Patruyero, Potencia 25w, dimensiones 23cm Diametro X 34cm largo, color Blanco, Alcance 600 m - 1,8 km Marca pyle </t>
  </si>
  <si>
    <t>Modelo pyle PMP57LIA</t>
  </si>
  <si>
    <t>Departamento Recolección de Basura</t>
  </si>
  <si>
    <t xml:space="preserve">Unidad Capturadora de Video, TIPO DE CONEXION USB, ENTRADA DE AUDIO, S-VIDEO, VIDEO COMPUESTO, COMPATIBILIDAD CON WINDOWS XP, WINDOWS 7, WINDOWS 8, Y WINDOWS 10, GRABACION DE VIDEO EN MPEG1, MPEG 2 Y MPEG 4, EL SOFTWARE CAPAZ DE MOSTRAR EN LA PC EL CONTENIDO A TRAVES DE SUS ENTRADAS Marca Blackmagic  </t>
  </si>
  <si>
    <t>ATEM MINI PRO</t>
  </si>
  <si>
    <t>Convertidor de Señal Video SDI 4k A Audio, Desembebedor de Señal SDI 4k A Audio (Hasta 4 Canales de Audio Análogo U 8 Canales de Audio AES/EBU Digitales). Entrada SDI Redundante con Intercambio Automático de Entrada. Autodetección de Entrada (SD, HD, 6G- SDI). Configuración Por USB.</t>
  </si>
  <si>
    <t xml:space="preserve">PANTALLA DE 109,22 cm (43 Pulg), TIPO DE RESOLUCIÓN 4K, 3840 x 2160 px, TECNOLOGÍA LED, SMART TV, SIN SOPORTE 1230 mm DE LARGO X 715 mm DE ALTO X 61 mm DE ANCHO + /- 100 mm, CON SOPORTE 1230 mm DE LARGO X 753 mm DE ALTO X 210 mm DE ANCHO + /- 100 mm, CONEXIONES 2 USB COMO, 2 HDMI COMO MÍNIMO. Marca SAMSUNG </t>
  </si>
  <si>
    <t>UN43T5300APXPA</t>
  </si>
  <si>
    <t>Natalia Saldaña</t>
  </si>
  <si>
    <t>3300 / 3178</t>
  </si>
  <si>
    <t>00100001010000016020</t>
  </si>
  <si>
    <t>Natalia Saldaña Delgado</t>
  </si>
  <si>
    <t>Micrófono Cuello de Ganso T-koko
MC502</t>
  </si>
  <si>
    <t>23-MC501</t>
  </si>
  <si>
    <t>Total Equipo de Audio y Video</t>
  </si>
  <si>
    <t>SISTEMA FOTOGRAMÉTRICO PARA LA CAPTURA DE DATOS Y EL TRATAMIENTO DE POST-PROCESO DE DATOS, PESO NOMINAL AL DESPEGUE INCLUYENDO CÁMARA Y BATERÍA (APROXIMADO): 690 g, VELOCIDAD CRUCERO: 40-90 Kph (11-25 m/s) Marca MAVIC 3</t>
  </si>
  <si>
    <t>Modelo DJI (DRONE)</t>
  </si>
  <si>
    <t>PROYECTOS</t>
  </si>
  <si>
    <t>1.2.5.01.05.99</t>
  </si>
  <si>
    <t xml:space="preserve">Otros equipos de comunicación
</t>
  </si>
  <si>
    <t>GEOTECNOLOGIAS SOCIEDAD ANONIMA</t>
  </si>
  <si>
    <t>2022CD-000186-0004200001 / 00</t>
  </si>
  <si>
    <t>Total Otros equipos de comunicación</t>
  </si>
  <si>
    <t>Archivador 4 gabetas con riel telecópico.  Leogar</t>
  </si>
  <si>
    <t>Departamento Contabilidad</t>
  </si>
  <si>
    <t>1.2.5.01.06.01</t>
  </si>
  <si>
    <t>Archivos y Estantes</t>
  </si>
  <si>
    <t>Fecha, Aprox Compra
O.C, Referencia 2</t>
  </si>
  <si>
    <t>Archivador 4 gabetas con riel telecópico.</t>
  </si>
  <si>
    <t>Archivador metálico con caja fuerte incorporado</t>
  </si>
  <si>
    <t>Tesorería Municipal</t>
  </si>
  <si>
    <t>Archivador metálico con rieles telescópicos</t>
  </si>
  <si>
    <t>Secretaría Alcaldía</t>
  </si>
  <si>
    <t>Archivador 4 gabetas metálico con rieles telescopicos</t>
  </si>
  <si>
    <t>Archivador metálico 4 gavetas sin rieles</t>
  </si>
  <si>
    <t>Archivo Institucional</t>
  </si>
  <si>
    <t>Archivador metálico 4 Gavetas con Rieles</t>
  </si>
  <si>
    <t>Archivador metálico 4 gavetas con rieles</t>
  </si>
  <si>
    <t>Archivador metálico 4 gavetas con rieles, Cierre central</t>
  </si>
  <si>
    <t>Biblioteca madera</t>
  </si>
  <si>
    <t>Avaluo Perito</t>
  </si>
  <si>
    <t>Valor Actual</t>
  </si>
  <si>
    <t>Biblioteca Madera</t>
  </si>
  <si>
    <t>Cocina Municipal</t>
  </si>
  <si>
    <t>Avalúo Perito</t>
  </si>
  <si>
    <t>Archivador metálico 2 gavetas con rieles</t>
  </si>
  <si>
    <t>Archivador de 4 Gavetas, con Rieles Telescópicos</t>
  </si>
  <si>
    <t>Estantería Para Archivos</t>
  </si>
  <si>
    <t>Archivador de 4 Gabetas, con Rieles Telescopicos</t>
  </si>
  <si>
    <t>Archivador Metálico 2 Gavetas con Rieles</t>
  </si>
  <si>
    <t>Archivador de 4 gabetas</t>
  </si>
  <si>
    <t>Archivador de 4 gavetas Tamaño Legal de Metal</t>
  </si>
  <si>
    <t>Estante Metalico Color Beige</t>
  </si>
  <si>
    <t>ORDEN DE COMPRA 6746</t>
  </si>
  <si>
    <t>Archivador de 4 gavetas Tamaño Legal color Beige</t>
  </si>
  <si>
    <t>YD518-MAB</t>
  </si>
  <si>
    <t>ORDEN DE COMPRA 10774</t>
  </si>
  <si>
    <t>Modelo: YD518-MAB</t>
  </si>
  <si>
    <t>ORDEN DE COMPRA 10775</t>
  </si>
  <si>
    <t xml:space="preserve">Biblioteca  </t>
  </si>
  <si>
    <t>ORDEN DE COMPRA 10776</t>
  </si>
  <si>
    <t>Archivador de 4 gavetas Tamaño Legal color Negro</t>
  </si>
  <si>
    <t>5181-CB/CN.</t>
  </si>
  <si>
    <t>ORDEN DE COMPRA 11695</t>
  </si>
  <si>
    <t>Serie: 5181-CB/CN.</t>
  </si>
  <si>
    <t>Archivador de 3 gavetas, lamina de hierro</t>
  </si>
  <si>
    <t>ORDEN DE COMPRA 12029</t>
  </si>
  <si>
    <t>ORDEN DE COMPRA 9696</t>
  </si>
  <si>
    <t>ORDEN DE COMPRA 10910</t>
  </si>
  <si>
    <t>Biblioteca tipo armario Mod. YD-905-M:MA</t>
  </si>
  <si>
    <t>2015CD-000016-0004200001</t>
  </si>
  <si>
    <t>Archivador de 4 gavetas antivuelco con varilla ajustable</t>
  </si>
  <si>
    <t>2015CD-000087-0004200001</t>
  </si>
  <si>
    <t>Armario de metal con 2 puertas vidrio.</t>
  </si>
  <si>
    <t>2015CD-000076-0004200001</t>
  </si>
  <si>
    <t>Estantes Metalicos</t>
  </si>
  <si>
    <t>2015CD-000117-0004200001</t>
  </si>
  <si>
    <t>Se le desprendio la placa</t>
  </si>
  <si>
    <t>Mueble Auxiliar</t>
  </si>
  <si>
    <t>CR-165.</t>
  </si>
  <si>
    <t>2016CD-000066-0004200001</t>
  </si>
  <si>
    <t>Archivador Metalico 4 gavetas panavision modelo 1206</t>
  </si>
  <si>
    <t>2016CD-000089-0004200001</t>
  </si>
  <si>
    <t>Archivador Metálico 4 Gavetas Panavision 1206</t>
  </si>
  <si>
    <t>Estanteria metalica angulo ranurado modelo 1470</t>
  </si>
  <si>
    <t>Estantería metálica de 4 espacios.</t>
  </si>
  <si>
    <t>N#D</t>
  </si>
  <si>
    <t>Archivador Metalico 4 gavetas panavision modelo 5181</t>
  </si>
  <si>
    <t>Dirección técnica y estudios (D.T.E.)</t>
  </si>
  <si>
    <t>2017CD-000014-0004200001</t>
  </si>
  <si>
    <t>Estantes Metalicos Color Negro</t>
  </si>
  <si>
    <t>2017CD-000035-0004200001</t>
  </si>
  <si>
    <t>Biblioteca tipo armario Color Beige</t>
  </si>
  <si>
    <t>710B1</t>
  </si>
  <si>
    <t>Vale de caja chica # 371-2016</t>
  </si>
  <si>
    <t>Archivador metalico de 4 gavetas con combinación</t>
  </si>
  <si>
    <t>SZA4</t>
  </si>
  <si>
    <t>Presupuesto</t>
  </si>
  <si>
    <t>2018CD-000034-0004200001</t>
  </si>
  <si>
    <t xml:space="preserve">Estante en madera </t>
  </si>
  <si>
    <t>ME-TM2054</t>
  </si>
  <si>
    <t>2018CD-000191-0004200001</t>
  </si>
  <si>
    <t>Archivador metalico de 4 gavetas legal</t>
  </si>
  <si>
    <t>ME-A114</t>
  </si>
  <si>
    <t>2019CD-000016-0004200001</t>
  </si>
  <si>
    <t>Librero tipo Estante sin puertas cinco espacios</t>
  </si>
  <si>
    <t>2019CD-000132-0004200001</t>
  </si>
  <si>
    <t>2019CD-000120-0004200001</t>
  </si>
  <si>
    <t xml:space="preserve">Biblioteca con estanterias y gavetas </t>
  </si>
  <si>
    <t>2020CD-000050-0004200001</t>
  </si>
  <si>
    <t>Archivador Arturito metálico móvil Negro</t>
  </si>
  <si>
    <t>2020CD-000052-0004200001</t>
  </si>
  <si>
    <t>Estante para Libros de Metal, Rack sin Puertas con 5 Divisiones.</t>
  </si>
  <si>
    <t xml:space="preserve">Recursos Humanos </t>
  </si>
  <si>
    <t>2020CD-000015-0004200001</t>
  </si>
  <si>
    <t>Archivador de 4 gavetas Tamaño Legal color Beige - MEMMN 1599</t>
  </si>
  <si>
    <t>2020CD-000111-0004200001</t>
  </si>
  <si>
    <t>Gabinete de Pared de 6U IFLUX FD-WM-F-12 W5D5</t>
  </si>
  <si>
    <t xml:space="preserve">Mueble de Madera con Cubículos </t>
  </si>
  <si>
    <t>2019CD-000241-0004200001</t>
  </si>
  <si>
    <t>21/01/2020</t>
  </si>
  <si>
    <t xml:space="preserve">Mueble Trasero de Madera </t>
  </si>
  <si>
    <t>Armario de 2 puertas</t>
  </si>
  <si>
    <t>Arturito 3 gavetas color negro.  Marca: MMA Modelo: 2003-N</t>
  </si>
  <si>
    <t>Archivador de metal de 4 gavetas tamaño legal, Color Beige. Marca: MMA Modelo: EXP-5181</t>
  </si>
  <si>
    <t>Armario Metálico de 4 Puertas, Pintado con Pintura en polvo.</t>
  </si>
  <si>
    <t>Casillero Metalico 12 compartimentos</t>
  </si>
  <si>
    <t>Servicios Municipales</t>
  </si>
  <si>
    <t xml:space="preserve">Mueble metalico dos puertas </t>
  </si>
  <si>
    <t>Armario de metal con 2 puertas con 3 Anaqueles Ajustables. Medidas 190 cm Alto, 90 cm Frente, 41 cm Fondo.</t>
  </si>
  <si>
    <t>Alvarado Furniture</t>
  </si>
  <si>
    <t>00100001010000037173</t>
  </si>
  <si>
    <t>Armario de metal con 2 puertas corredizas de vidrio, cada puerta con marco de metal, Medidas 100 cm Alto, 127 cm Ancho, 35 cm Fondo</t>
  </si>
  <si>
    <t>ARCHIVO METÁLICO LEGAL DE 4 GAVETAS MONTADAS SOBRE RIELES, ALTURA 122-130 cm, FONDO 68-70 cm, FRENTE 45-47 cm, MARGEN DE TOLERANCIA +/- 5 cm</t>
  </si>
  <si>
    <t>PERSONA JOVEN</t>
  </si>
  <si>
    <t>Carol Yislenia Zapata Zapata</t>
  </si>
  <si>
    <t>Orden 3281</t>
  </si>
  <si>
    <t>MUEBLES METALICOS ALVARADO SOCIEDAD ANÓNIMA</t>
  </si>
  <si>
    <t>00100001010000051614</t>
  </si>
  <si>
    <t>ARCHIVO DE CUATRO GAVETAS TAMAÑO CARTA, CONSTRUIDO EN LAMINA DE HIERRO TIPO ZINCORE,CUATRO GAVETAS MONTADAS SOBRE RIELES</t>
  </si>
  <si>
    <t>2020CD-000278-0004200001</t>
  </si>
  <si>
    <t xml:space="preserve"> ARCHIVADOR TAMAÑO LEGAL CON 4 GAVETAS.DIMENSIONES: 69 cm FONDO, 46 cm DE FRENTE, 133 cm DE ALTO.</t>
  </si>
  <si>
    <t>2021CD-000201-0004200001</t>
  </si>
  <si>
    <t>Total Archivadores y Estantes</t>
  </si>
  <si>
    <t>Escritorio 6 gaVetas</t>
  </si>
  <si>
    <t>1.2.5.01.06.02</t>
  </si>
  <si>
    <t>Escritorios y Mesas</t>
  </si>
  <si>
    <t>Escritorio madera 7 gavetas, Valor Histórico</t>
  </si>
  <si>
    <t>Escritorio 6 gavetas metálico</t>
  </si>
  <si>
    <t>Mueble para computadora</t>
  </si>
  <si>
    <t>Escritorio metal-formica 2 gavetas</t>
  </si>
  <si>
    <t>Escritorio metal-formica 3 gavetas</t>
  </si>
  <si>
    <t>Escritorio 6 gavetas metal-formica</t>
  </si>
  <si>
    <t xml:space="preserve">Escritorio  </t>
  </si>
  <si>
    <t>Escritorio Metálico 3 Gavetas con Melamina</t>
  </si>
  <si>
    <t>ORDEN DE COMPRA 10880</t>
  </si>
  <si>
    <t>Escritorio Ejecutivo</t>
  </si>
  <si>
    <t>ORDEN DE COMPRA 9250</t>
  </si>
  <si>
    <t>Escritorio 6 gavetas lamina de hierro</t>
  </si>
  <si>
    <t>Escritorio de 6 gavetas modelo 5114 Alvarado</t>
  </si>
  <si>
    <t>Orden de compra 9863</t>
  </si>
  <si>
    <t>Color Beige, sobre en color café</t>
  </si>
  <si>
    <t>Escritorio metálico ejecutivo</t>
  </si>
  <si>
    <t>2015CD-000058-0004200001</t>
  </si>
  <si>
    <t>Escritorio Ejecutivo de Metal 4 gavetas</t>
  </si>
  <si>
    <t>Panavisión, 1005.</t>
  </si>
  <si>
    <t xml:space="preserve">Mesa para reuniones </t>
  </si>
  <si>
    <t>MR-820.</t>
  </si>
  <si>
    <t xml:space="preserve">Mesa de madera de pino con 6 sillas </t>
  </si>
  <si>
    <t>OC 16822 (Factura # 1141)</t>
  </si>
  <si>
    <t>Escritorio ejecutivo de metal sobre formica  tipo madera café oscuro , 6 gavetas y 1 gaveta central.</t>
  </si>
  <si>
    <t>Escritorio ejecutivo en metal - modelo 5114.</t>
  </si>
  <si>
    <t>Mesa de madera rectangular 180CMX90CMX73.5CM</t>
  </si>
  <si>
    <t>Escritorio tipo H, 3 gavetas, cierre central melamina</t>
  </si>
  <si>
    <t>2017CD-000046-0004200001</t>
  </si>
  <si>
    <t>Escritorio con patas metálicas, 3 gavetas, melamina</t>
  </si>
  <si>
    <t>Escritorio Secretaria ME-E516</t>
  </si>
  <si>
    <t>Escritorio en forma L melina acabado en poliuretano con 4 gavetas grandes y 2 pequeñas.</t>
  </si>
  <si>
    <t>MS637EL.</t>
  </si>
  <si>
    <t>2017CD-000154-0004200001</t>
  </si>
  <si>
    <t>Escritorio en forma L melina acabado en Poliuretano</t>
  </si>
  <si>
    <t xml:space="preserve"> MS637EL.</t>
  </si>
  <si>
    <t>Escritorio en forma L melina acabado en poliuretano</t>
  </si>
  <si>
    <t>Escritorio madera MDF con arturito y gaveta mobible</t>
  </si>
  <si>
    <t>SZEL416</t>
  </si>
  <si>
    <t>Escritorio Metalico 3 gavetas cierre central</t>
  </si>
  <si>
    <t>2018CD-000038-0004200001</t>
  </si>
  <si>
    <t>Escritorio MDF con auxiliar</t>
  </si>
  <si>
    <t>2018CD-000088-0004200001</t>
  </si>
  <si>
    <t xml:space="preserve">Escritorio de madera ejectivo 3 gavetas </t>
  </si>
  <si>
    <t>SZEL4116</t>
  </si>
  <si>
    <t xml:space="preserve">Mueble para impresora Melamina </t>
  </si>
  <si>
    <t>ME-TM994</t>
  </si>
  <si>
    <t>Escritorio de metal tipo secretaria 3 gavetas</t>
  </si>
  <si>
    <t>SZEL0818</t>
  </si>
  <si>
    <t>2020CD-000149-0004200001</t>
  </si>
  <si>
    <t>Escritorio base de metal sobre vidrio estilo L con mueble de melamina.</t>
  </si>
  <si>
    <t>2020CD-000198-0004200001</t>
  </si>
  <si>
    <t>Escritorio en madera MDF  Crometal</t>
  </si>
  <si>
    <t xml:space="preserve">SZEL4016 </t>
  </si>
  <si>
    <t>Secretaria del Consejo</t>
  </si>
  <si>
    <t>2021CD-000107-0004200001</t>
  </si>
  <si>
    <t>Escritorio, construido en madera MDF acabado en poliuretano. El área de trabajo de 70 cm de largo x 39 cm de fondo. Con acabado en poliuretano color caoba. Medidas del escritorio: 160 cm de frente x 80 cm de ancho y 76 cm de alto. Descripciones del auxiliar móvil con una gaveta. Tabulador móvil con rodines y espacio para CPU. Medidas: 85 cm de largo x 40 cm de fondo x 65 cm de alto.</t>
  </si>
  <si>
    <t>Erick Zuñiga</t>
  </si>
  <si>
    <t>Orden  2031</t>
  </si>
  <si>
    <t>Escritorio, construido en madera MDF acabado en poliuretano. El área de trabajo de 70 cm de largo x 39 cm de fondo. Con acabado en poliuretano color caoba. Medidas del escritorio: 160 cm de frente x 80 cm de ancho y 76 cm de alto. Descripciones del auxiliar móvil con una gaveta. Tabulador móvil con rodines y espacio para CPU. Medidas: 85 cm de largo x 40 cm de fondo x 65 cm de alto</t>
  </si>
  <si>
    <t xml:space="preserve"> Linsay Acuña</t>
  </si>
  <si>
    <t xml:space="preserve">ESCRITORIO EN FORMA DE L, SOBRE VIDRIO TEMPERADO DE SEGURIDAD, BASE METAL MEDIDAS: 160cm X 78cm, 76 cm ALTO, Y MODULO DE MELAMINA DE 90cm X 45cm, 75cm DE ALTO CON VIDRIO TEMPERADO DE SEGURIDAD CON DOS PUERTAS Y UN ESTANTE EN EL CENTRO Marca SEGUN OFERTA </t>
  </si>
  <si>
    <t>SEGUN OFERTA</t>
  </si>
  <si>
    <t>MARIBEL PEREZ MONGE / ESTEBAN FALLAS VIDAL</t>
  </si>
  <si>
    <t>00100001010000050423</t>
  </si>
  <si>
    <t>2023LD-000098-0004200001</t>
  </si>
  <si>
    <t xml:space="preserve">ESTACIONES DE TRABAJO Marca Muebles Ruiz </t>
  </si>
  <si>
    <t>Modelo MR-EST-CONAPE</t>
  </si>
  <si>
    <t>Gestión Vial</t>
  </si>
  <si>
    <t>Eliana Obregon Montiel</t>
  </si>
  <si>
    <t>00100001010000000708</t>
  </si>
  <si>
    <t>2023LD-000119-0004200001</t>
  </si>
  <si>
    <t xml:space="preserve">ESCRITORIO INDIVIDUAL PARA OFICINISTA TIPO CAP DE 75 CM DE ALTURA, 115 CM DE ANCHO Y 70 CM DE PROFUNDIDAS </t>
  </si>
  <si>
    <t xml:space="preserve">MESA PARA REUNIONES, 10 PERSONAS, REDONDA, VIDRIO TRANSPARENTE DE 12 mm, CALIDAD Y RESISTENCIA, ALTO 76 cm X 200 cm LARGO X 120 cm ANCHO, PATAS DE METAL, BASE METÁLICA </t>
  </si>
  <si>
    <t>ESCRITORIO TIPO (H) CON PATAS METÁLICAS, PEDESTAL METÁLICO DE 3 GAVETAS CON LLAVÍN DE CIERRE CENTRAL, SOBRE EN MELAMINA DE 18 mm CON BORDE DE POLIVINILO, ESTACIÓN PENINSULAR. MEDIDAS DE: 1,50 m DE LARGO X 1,50 m DE LARGO X 0,60 m DE ANCHO. Marca Crometal</t>
  </si>
  <si>
    <t>Modelo ME-TM3658</t>
  </si>
  <si>
    <t>Orden 3305</t>
  </si>
  <si>
    <t>MUEBLES E IMPORTACIONES CROMETAL SOCIEDAD ANONIMA</t>
  </si>
  <si>
    <t>0000006544</t>
  </si>
  <si>
    <t xml:space="preserve">Escritorio tipo H Marca: MMA Modelo: 
</t>
  </si>
  <si>
    <t>MC-5507</t>
  </si>
  <si>
    <t>Total Escritorios y Mesas</t>
  </si>
  <si>
    <t>Sillón de vinil 3 posiciones</t>
  </si>
  <si>
    <t>1.2.5.01.06.03</t>
  </si>
  <si>
    <t>Sillas y Butacas</t>
  </si>
  <si>
    <t>Escaño Madera Largo</t>
  </si>
  <si>
    <t>Escaño madera corto</t>
  </si>
  <si>
    <t>Sillón Presidente</t>
  </si>
  <si>
    <t>Butaca poliuretano 5 asientos</t>
  </si>
  <si>
    <t>ORDEN DE COMPRA 6746.</t>
  </si>
  <si>
    <t>Silla ergonomica, dos palancas, systema syncro</t>
  </si>
  <si>
    <t>ORDEN DE COMPRA 12030</t>
  </si>
  <si>
    <t>Butaca con carcaza plástica de polipropileno, de cinco plazas</t>
  </si>
  <si>
    <t>ORDEN DE COMPRA 12333</t>
  </si>
  <si>
    <t>2014CD-000070-0004200001</t>
  </si>
  <si>
    <t>Mer-link 2014CD-000070-0004200001</t>
  </si>
  <si>
    <t>Butaca con carcaza plástica de polipropileno, de tres plazas</t>
  </si>
  <si>
    <t>BUT-004</t>
  </si>
  <si>
    <t>Modelo: BUT-004</t>
  </si>
  <si>
    <t>Silla ejecutiva Q5 para la oficina con diseño ergonomico</t>
  </si>
  <si>
    <t>Silla gerencia PU+PVC - BS-3359</t>
  </si>
  <si>
    <t>2017CD-000015-0004200001</t>
  </si>
  <si>
    <t>Sillon de cuero negro</t>
  </si>
  <si>
    <t>KC1430KTG</t>
  </si>
  <si>
    <t>Silla tipo ejecutiva ergonómica ajuste 2 palancas Leogar</t>
  </si>
  <si>
    <t>BS-1233</t>
  </si>
  <si>
    <t>301-MA</t>
  </si>
  <si>
    <t>2017CD-000138-0004200001</t>
  </si>
  <si>
    <t>Silla Ejecutiva Ergonómica con brazos</t>
  </si>
  <si>
    <t>2017CD-000132-0004200001</t>
  </si>
  <si>
    <t xml:space="preserve">Silla ejecutiva diseño ergonomico </t>
  </si>
  <si>
    <t>SZ1004</t>
  </si>
  <si>
    <t>Silla Ejecutiva</t>
  </si>
  <si>
    <t>Silla Ejecutiva Q5</t>
  </si>
  <si>
    <t>2018CD-000087-0004200001</t>
  </si>
  <si>
    <t xml:space="preserve">Silla ejecutiva Q5 </t>
  </si>
  <si>
    <t>SZ1015</t>
  </si>
  <si>
    <t xml:space="preserve">Silla Ejecutiva Q5, Diseño erconómico  </t>
  </si>
  <si>
    <t>2019CD-000085-0004200001</t>
  </si>
  <si>
    <t xml:space="preserve">Silla Semi-Ejecutiva sin Brazos </t>
  </si>
  <si>
    <t>2019CD-000220-0004200001</t>
  </si>
  <si>
    <t>Silla ejecutiva modelo: SZH2121</t>
  </si>
  <si>
    <t>Silla operativa de oficina, modelo: SZA120B</t>
  </si>
  <si>
    <t xml:space="preserve">Silla ejecutiva respaldo alto </t>
  </si>
  <si>
    <t>2020CD-000240-0004200001</t>
  </si>
  <si>
    <t>Silla Ejecutiva con brazos en cuero sintético</t>
  </si>
  <si>
    <t>2021CD-000020-0004200001</t>
  </si>
  <si>
    <t>Silla Ergonomica</t>
  </si>
  <si>
    <t>Informatica</t>
  </si>
  <si>
    <t>Butaca Plástica</t>
  </si>
  <si>
    <t xml:space="preserve">Silla ergonómica </t>
  </si>
  <si>
    <t xml:space="preserve">Silla tipo ejecutiva, con espuma de uretano, tapizado con cuero sintético porcino, color negro, con brazos fijos tapizados, base plástica con aleación metálica de 5 capas, montada en 5 rodines omnidireccionales de doble rueda, dimensiones asiento 50 cm x 54 cm de fondo, respaldo 67 cm x 47 cm ancho, altura mínima al piso 45 cm, altura máxima del piso del asiento 107 cm. </t>
  </si>
  <si>
    <t>SERVICIOS SOCIALES Y COMPLEMENTARIOS</t>
  </si>
  <si>
    <t>Edylma Granados</t>
  </si>
  <si>
    <t>Muebles metálicos Añlvarado S.A.</t>
  </si>
  <si>
    <t>Silla ergonómica giratoria 360°, malla elástica poliéster 300 mm x 180 mm x 220 mm, apoyo lumbar ajustable, respaldo 3 posiciones, asiento con graduación de ángulo, apoyacabezas ajustable 3 niveles, soporte de brazos semirrígido, ajustable en altura y ángulo, ruedas 60 mm, omnidireccionales, base de 5 aspas</t>
  </si>
  <si>
    <t>Erick Alberto ZúñIGA Ruiz</t>
  </si>
  <si>
    <t xml:space="preserve">Sillas y bancos </t>
  </si>
  <si>
    <t>Orden 2144</t>
  </si>
  <si>
    <t>Muebles Metálicos Alvarado Sociedad Anónima</t>
  </si>
  <si>
    <t>2022CD-000184-0004200001 / 00</t>
  </si>
  <si>
    <t>AUDITORÍA INTERNA</t>
  </si>
  <si>
    <t>MARDELUZ MENA LEON</t>
  </si>
  <si>
    <t>Orden 2145</t>
  </si>
  <si>
    <t>2022CD-000184-0004200001 / 01</t>
  </si>
  <si>
    <t xml:space="preserve">SILLA PARA JUEGOS–OFICINA, ERGONOMICA GAMING, COJINES DESMONTABLES, AJUSTE DE ALTURA, TENSIÓN E INCLINACIÓN DEL ASIENTO, MARCO DE METAL, ELEVACIÓN DE GAS DE 80 mm, BASE DE NYLON NEGRO 350 mm, RESPALDO AJUSTABLE, RUEDAS GIRATORIAS DE NAILON DE 60 mm, DESCANSA BRAZOS ACOLCHADO DE PU 2D AJUSTABLE, ASIENTO DE 38,1 cm x 50,8 cm, CAPACIDAD MÁXIMA DE PESO 150 kg (331 lb) </t>
  </si>
  <si>
    <t>Andrey Mora Jiménez</t>
  </si>
  <si>
    <t>2023LD-000098-0004200001 /Factura 00100001010000050423</t>
  </si>
  <si>
    <t xml:space="preserve">SILLA MEDICADA CON CABECERA EN MALLA NYLON AJUSTABLE EN 5 POSICIONES Y DESMONTABLES, RESPALDAR EN MALLA DE NYLON AJUSTABLE EN ALTURA CON SOPORTE LUMBAR CON AJUSTABLE EN ALTURA Y PROFUNDIDAD, DESCANSABRAZOS TIPO 4D, AJUSTABLES, ASIENTO EN MALLA NYLON AJUSTABLE EN PROFUNDIDAD TIPO SLIDER, MECANISMO OPERATIVO 3 BOTONES POR MEDIO DE CABLES, SOPORTE MÍNIMO 180 kg Y PISTÓN CLASE 4. Marca SEGUN OFERTA </t>
  </si>
  <si>
    <t>2023LD-000098-0004200001 / Factura 00100001010000050423</t>
  </si>
  <si>
    <t>SILLA ERGONOMICA BASICA, CON CABECERA, CON BRAZOS, ASIENTO TAPIZADO Y CABECERA Y RESPALDO EN MALLA RESPALDAR CON APOYO LUMBAR, RESPALDAR DE 44 cm - 46,5 cm, RUEDAS DE 5 ASPAS PARA PISO DURO, ELEVACION ENTRE 45 cm - 54 cm, REGULACION DE ALTURA POR CILINDRO NEUMATICO DE 16 cm X 27 cm, ANCHO DE ASIENTO Y PROFUNDIDAD DE 49 cm MINIMO Marca SEGÚN OFERTA</t>
  </si>
  <si>
    <t xml:space="preserve">SILLA EJECUTIVA GIRATORIA ERGONÓMICA, CON SOPORTE LUMBAR DESARROLLADO. CON UN COJÍN AJUSTABLE. CON SISTEMA DE RECLINACIÓN CON AJUSTE, AJUSTE MANUAL DE TENSIÓN. RESPALDO EN MALLA DE POLIÉSTER TRANSPIRABLE, PERMITIENDO UNA MEJOR VENTILACIÓN PROPORCIONANDO CONFORT TÉRMICO EXCEPCIONAL Y GRAN COMODIDAD PARA EL USUARIO. MECANISMO SINCRÓNICO CON EL CONTROL DE TENSIÓN DE INCLINACIÓN. Marca BASIC SEATS </t>
  </si>
  <si>
    <t>Modelo 4144-BS</t>
  </si>
  <si>
    <t>00300001010118001229</t>
  </si>
  <si>
    <t>SILLA ERGONÓMICA PARA CAJERO, RESPALDAR: EN MALLA TRANSPIRABLE CON REFUERZOS EN NYLON. SOPORTE LUMBAR CON AJUSTE EN TRES POSICIONES. ASIENTO DE 7CM EN POLIURETANO DE ALTA DENSIDAD CORTADA Y MOLDEADA EN FÁBRICA, DESCANSABRAZOS EN POLIPROPILENO O PVC, PISTÓN A GAS, DEBERÁ SOPORTAR UN PESO MINIMO 100 kg</t>
  </si>
  <si>
    <t>SIILA ERGONOMICA, OPERATIVA, MECANISMO SINCRONIZADO DE AUTO REGULACION DE PESO (HASTA 125 k), ASIENTO TAPIZADO EN TELA, RESPALDAR EN MALLA HIPOALERGENICA.</t>
  </si>
  <si>
    <t>2022CD-000010-0004200001</t>
  </si>
  <si>
    <t>SI</t>
  </si>
  <si>
    <t>SILLA ERGONOMICA GIRATORIA 360°, MALLA ELÁSTICA POLIESTER 300 mm X 180 mm X 220 mm, APOYO LUMBAR AJUSTABLE, RESPALDO 3 POSICIONES, ASIENTO CON GRADUACIÓN DE ÁNGULO, APOYACABEZAS AJUSTABLE 3 NIVELES, SOPORTE DE BRAZOS SEMIRIGIDO, AJUSTABLE EN ALTURA Y ÁNGULO, RUEDAS 60 mm, OMNIDIRECCIONALES, BASE DE 5 ASPAS.</t>
  </si>
  <si>
    <t>AUDITORÍA</t>
  </si>
  <si>
    <t>Beatriz Badilla Marin</t>
  </si>
  <si>
    <t>1.2.5.01.06.04</t>
  </si>
  <si>
    <t>Orden 12391  Nómina 3556</t>
  </si>
  <si>
    <t>F: 00100001010000006942</t>
  </si>
  <si>
    <t>2024LD-000042-0004200001</t>
  </si>
  <si>
    <t>Total Sillas y Butacas</t>
  </si>
  <si>
    <t>Aire acondicionado Sharp</t>
  </si>
  <si>
    <t>1.2.5.01.06.05</t>
  </si>
  <si>
    <t>Equipo de Ventilación</t>
  </si>
  <si>
    <t>Aire acondicionado 24000 B.T.U.</t>
  </si>
  <si>
    <t>ORDEN DE COMPRA 2153</t>
  </si>
  <si>
    <t>Aire acondicionado 12000 B.T.U.</t>
  </si>
  <si>
    <t>ORDEN DE COMPRA 2173</t>
  </si>
  <si>
    <t>Aire acondicionado 36000 B.T.U.</t>
  </si>
  <si>
    <t>ORDEN DE COMPRA</t>
  </si>
  <si>
    <t>Aire Acondicionado mini split de pared Innovar Inverter</t>
  </si>
  <si>
    <t xml:space="preserve">R410 </t>
  </si>
  <si>
    <t>Orden de compra 14990</t>
  </si>
  <si>
    <t>Aire acondicionado marca GREE modelo GWC12QC-D3DNAGE/0</t>
  </si>
  <si>
    <t>2016CD-000067-0004200001</t>
  </si>
  <si>
    <t>Aire acondicionado de 12.000 B.T.U.</t>
  </si>
  <si>
    <t>2017CD-000023-0004200001</t>
  </si>
  <si>
    <t>Aire acondicionado de 18.000 B.T.U.</t>
  </si>
  <si>
    <t>Aire acondicionado de 24.000 B.T.U.</t>
  </si>
  <si>
    <t>Aire acondicionado de 18.000 B.T.U. DELTA</t>
  </si>
  <si>
    <t>21WC018C24-053DWC/30HC018C24-053DLC3C</t>
  </si>
  <si>
    <t>2017CD-000134-0004200001</t>
  </si>
  <si>
    <t>Departamento Catastro Dibujo</t>
  </si>
  <si>
    <t>Aire Acondicionado</t>
  </si>
  <si>
    <t>Sistema de aire acondicionado</t>
  </si>
  <si>
    <t>Orden 2132</t>
  </si>
  <si>
    <t>JI COMPUTERS EQUIPMENT SOCIEDAD ANONIMA</t>
  </si>
  <si>
    <t>2022CD-000193-0004200001 / 00</t>
  </si>
  <si>
    <t>Jhonny Vidal Atencio</t>
  </si>
  <si>
    <t>Orden 1792</t>
  </si>
  <si>
    <t>2022CD-000118-0004200001 / 00</t>
  </si>
  <si>
    <t>Esteban Fallas Vidal</t>
  </si>
  <si>
    <t>Orden 1788</t>
  </si>
  <si>
    <t>2022CD-000115-0004200001 / 00</t>
  </si>
  <si>
    <t>AIRE ACONDICIONADO, TIPO PARED ALTA, INVERTER, CAPACIDAD DE 7,03 kW (6,74 kW-7,33 kW), 24000 BTU/h (23000 BTU/h-25000 BTU/h), RELACIÓN ENERGÉTICA REEE(SEER) 4,39 Wt/We (BTU/hW 15), TENSIÓN ELÉCTRICA 208 V o 240 V, CORRIENTE ALTERNA Marca INNOVAIR</t>
  </si>
  <si>
    <t xml:space="preserve"> Modelo TIN625C2V34</t>
  </si>
  <si>
    <t>MARIBEL PEREZ MONGE</t>
  </si>
  <si>
    <t>S.T.R SOLUCIONES SOCIEDAD ANONIMA</t>
  </si>
  <si>
    <t>2023LD-000101-0004200001/00100001010000001197</t>
  </si>
  <si>
    <t xml:space="preserve">AIRE ACONDICIONADO, TECNOLOGÍA INVERTER, TIPO PAQUETE, CAPACIDAD DE 52,75 kW (± 4,22 kW) 180000 BTU/h (± 14400 BTU/h), RANGO DE TENSIÓN ELÉCTRICA ENTRE 208 V / 240 V / 277 V (SEGÚN LO EXISTENTE EN EL INMUEBLE), FRECUENCIA 60 Hz Marca INNOVAIR </t>
  </si>
  <si>
    <t>Modelo TIN520C2V34</t>
  </si>
  <si>
    <t>ANDREA ESPINOZA ARAUZ</t>
  </si>
  <si>
    <t>2023LD-000121-0004200001/00100001010000001209</t>
  </si>
  <si>
    <t>Aire acondicionado</t>
  </si>
  <si>
    <t>2016CD-000031-0004200001</t>
  </si>
  <si>
    <t xml:space="preserve">Aire acondicionado Innovair </t>
  </si>
  <si>
    <t>SN240308975017204016328</t>
  </si>
  <si>
    <t>2017CD-000095-000420001</t>
  </si>
  <si>
    <t>AIRE ACONDICIONADO LENOX</t>
  </si>
  <si>
    <t>2009CD-000067-0004200001</t>
  </si>
  <si>
    <t>Eliminado en junio 2024 por estar en mal estado</t>
  </si>
  <si>
    <t xml:space="preserve">CAPACIDAD DE 17,58 kW (± 1,40 kW), 60000 BTU/h (± 4800 BTU/h), RELACIÓN DE EFICIENCIA ENERGÉTICA REEE 4,39 Wt/We (REEE 15 BTU/hW), RANGO DE TENSIÓN ELÉCTRICA 480 V / 277 V (SEGÚN LO EXISTENTE EN EL INMUEBLE), FRECUENCIA 60 Hz Marca INNOVAIR </t>
  </si>
  <si>
    <t>Modelo INNOVAIR</t>
  </si>
  <si>
    <t>2024.01.03-PROYECTOS</t>
  </si>
  <si>
    <t>Fabian Picado Mesen</t>
  </si>
  <si>
    <t>Orden 12326  Nómina 3506</t>
  </si>
  <si>
    <t>F00100001010000001405</t>
  </si>
  <si>
    <t xml:space="preserve"> Procedimiento 2024LD-000041-0004200001</t>
  </si>
  <si>
    <t>Total Equipo de Ventilación</t>
  </si>
  <si>
    <t>Máquina de escribir Olympia</t>
  </si>
  <si>
    <t>1.2.5.01.06.99</t>
  </si>
  <si>
    <t xml:space="preserve">Otros Equipo y Mobiliario </t>
  </si>
  <si>
    <t>Según Cotizacion # 6858, 6859, 6890
de Bruno Internacional S.A, Del 11-2005</t>
  </si>
  <si>
    <t>Fecha aproximada de compra</t>
  </si>
  <si>
    <t>Pantalla dos dígitos Atención al Público</t>
  </si>
  <si>
    <t>ORDEN DE COMPRA 2121</t>
  </si>
  <si>
    <t>Codigo: 42-3636.</t>
  </si>
  <si>
    <t>Guillotina cizalla GBC QUARTET 18"</t>
  </si>
  <si>
    <t>9118A 15 HOJAS</t>
  </si>
  <si>
    <t>ORDEN DE COMPRA 6296</t>
  </si>
  <si>
    <t>Reloj Marcador Bit FP-100C</t>
  </si>
  <si>
    <t>Paquete de Baterías APC SURT192XLBP</t>
  </si>
  <si>
    <t xml:space="preserve">  5S1438T15596</t>
  </si>
  <si>
    <t xml:space="preserve"> 2014CD-000109-0004200001</t>
  </si>
  <si>
    <t>Fellowes destructora</t>
  </si>
  <si>
    <t>Reloj Marcador Bit Modelo FA1</t>
  </si>
  <si>
    <t>7080067073100174</t>
  </si>
  <si>
    <t>2017CD-000101-0004200001</t>
  </si>
  <si>
    <t>7030067032000498</t>
  </si>
  <si>
    <t>Destructora de papel Fellowes 99CI</t>
  </si>
  <si>
    <t>2019CD-000120-0004200002</t>
  </si>
  <si>
    <t>99CI91018AJ083077</t>
  </si>
  <si>
    <t>2020CD-000009-0004200001</t>
  </si>
  <si>
    <t>Calculadora Casio DR-140</t>
  </si>
  <si>
    <t>781AL8XVA007780</t>
  </si>
  <si>
    <t>ORDEN DE COMPRA 22747</t>
  </si>
  <si>
    <t>Drone Marca DJI</t>
  </si>
  <si>
    <t>Phantom 4 Pro</t>
  </si>
  <si>
    <t>2018CD-000061-0004200001</t>
  </si>
  <si>
    <t>Cargador de baterias Marca ASSOCIATED</t>
  </si>
  <si>
    <t xml:space="preserve">Vitrina de vidrio 2X1,30X40 </t>
  </si>
  <si>
    <t>2020CD-000178-0004200001</t>
  </si>
  <si>
    <t>Atril de Madera</t>
  </si>
  <si>
    <t>Destructora de papel Fellowers 79ci</t>
  </si>
  <si>
    <t>79CI200522AI0409617</t>
  </si>
  <si>
    <t>2020CD-000297-0004200001</t>
  </si>
  <si>
    <t>11/01/2021</t>
  </si>
  <si>
    <t>Extensión  de 17 metros Bayco 8904</t>
  </si>
  <si>
    <t>Inversor de Corriente Schumacher XI75DU</t>
  </si>
  <si>
    <t>ND</t>
  </si>
  <si>
    <t>Destructora de Papel</t>
  </si>
  <si>
    <t xml:space="preserve">RELOJ BIOMÉTRICO PARA EL CONTROL DE ASISTENCIA, CAPACIDAD 4000 HUELLAS, 3000 ROSTROS, REGISTRO MARCAS 100000, SEÑALES AUDIBLE EN ESPAÑOL, DEFINICION HORARIOS ILIMITADA, PROGRAMABLE, MINI UPS 4 h, INTERFAZ USB, RED (TCP/IP) Y WIFI Marca ZK TEKO </t>
  </si>
  <si>
    <t>G3-PLUS</t>
  </si>
  <si>
    <t>3302 / 3178</t>
  </si>
  <si>
    <t>RELOJ MARCADOR DE HUELLAS DIGITAL, CON PANTALLA DE CRISTAL, CON LECTOR DE CRISTAL A PRUEBA DE AGUA Y POLVO. CON CAPACIDAD PARA EL REGISTRO DE 10 HUELLAS DIGITALES POR PERSONA. DEBE TENER UN INDICADOR SONORO DE ACEPTACION O RECHAZO DE LA MARCA., Marca: Bit, Modelo: FA1 reloj biométrico facil/ Huella Digital Con Caja acrilica</t>
  </si>
  <si>
    <t>3929200360122</t>
  </si>
  <si>
    <t xml:space="preserve">2020CD-000119-0004200001 </t>
  </si>
  <si>
    <t>3929200360112</t>
  </si>
  <si>
    <t>Dispensador de agua IBBI-PFN2000</t>
  </si>
  <si>
    <t>929P1485474</t>
  </si>
  <si>
    <t xml:space="preserve">2020CD-000212-0004200001 </t>
  </si>
  <si>
    <t>Total Otro Mobiliario y Equipo</t>
  </si>
  <si>
    <t>Computadora portátil HP 1000-1220LA</t>
  </si>
  <si>
    <t>5CG2440NYN</t>
  </si>
  <si>
    <t>1.2.5.01.07.01</t>
  </si>
  <si>
    <t>Computadoras</t>
  </si>
  <si>
    <t>ORDEN DE COMPRA 11037</t>
  </si>
  <si>
    <t>Computadora de Escritorio HP Pro 6300</t>
  </si>
  <si>
    <t>MXL30222TT</t>
  </si>
  <si>
    <t>CPU Intel Core i5, marca HP</t>
  </si>
  <si>
    <t>MXL30222TH</t>
  </si>
  <si>
    <t>ORDEN DE COMPRA 11038</t>
  </si>
  <si>
    <t>Computadora de Escritorio HP Elite 8300</t>
  </si>
  <si>
    <t>MXL2500T84</t>
  </si>
  <si>
    <t>ORDEN DE COMPRA 11039</t>
  </si>
  <si>
    <t>Computadora portátil marca HP modelo ProBook 4540s</t>
  </si>
  <si>
    <t>2CE3140XC7</t>
  </si>
  <si>
    <t>ORDEN DE COMPRA 11450</t>
  </si>
  <si>
    <t>Servidor HP-ProliantG2</t>
  </si>
  <si>
    <t>USE623NIBN</t>
  </si>
  <si>
    <t>C.P.U. DELL TORRE 745</t>
  </si>
  <si>
    <t>BLPFYD1</t>
  </si>
  <si>
    <t>Computadora portátil TOSHIBA L305-SP5806 SPA 15.4</t>
  </si>
  <si>
    <t>SP5806 SPA 15.4</t>
  </si>
  <si>
    <t>ORDEN DE COMPRA 3313</t>
  </si>
  <si>
    <t>Computadora portátil TOSHIBA SATELITE PRO C650-SP6005L</t>
  </si>
  <si>
    <t>S6A479461Q</t>
  </si>
  <si>
    <t>ORDEN DE COMPRA 5528</t>
  </si>
  <si>
    <t>Computadora HP COMPAQ DC 5800 CPU</t>
  </si>
  <si>
    <t>MXJ940084X</t>
  </si>
  <si>
    <t>ORDEN DE COMPRA 6253</t>
  </si>
  <si>
    <t>Computadora portátil HP 4420S Notebook</t>
  </si>
  <si>
    <t>CNF049223P</t>
  </si>
  <si>
    <t>ORDEN DE COMPRA 6457</t>
  </si>
  <si>
    <t>Computadora</t>
  </si>
  <si>
    <t>MXL04228QX</t>
  </si>
  <si>
    <t xml:space="preserve">Computadora HP </t>
  </si>
  <si>
    <t>MXL04228R9</t>
  </si>
  <si>
    <t>MXL04228QW</t>
  </si>
  <si>
    <t>MXL04228R1</t>
  </si>
  <si>
    <t>Computadora portátil TOSHIBA C605-5P4101L</t>
  </si>
  <si>
    <t>C605-5P4101L DC 2.3 14"</t>
  </si>
  <si>
    <t>ORDEN DE COMPRA 7771</t>
  </si>
  <si>
    <t xml:space="preserve">Computadora portátil TOSHIBA </t>
  </si>
  <si>
    <t>ORDEN DE COMPRA 8489</t>
  </si>
  <si>
    <t>Computadora portatil Marca HP</t>
  </si>
  <si>
    <t>2CE2011RN3</t>
  </si>
  <si>
    <t>ProBook 6360b</t>
  </si>
  <si>
    <t>ORDEN DE COMPRA 9059</t>
  </si>
  <si>
    <t>Computadora de Escritorio HP/6200promt/C13/4G</t>
  </si>
  <si>
    <t>MXL22814ZP</t>
  </si>
  <si>
    <t>ORDEN DE COMPRA 9608</t>
  </si>
  <si>
    <t>Computadora portátil HP ProBook 6470B</t>
  </si>
  <si>
    <t>CNU2439YFL</t>
  </si>
  <si>
    <t>ORDEN DE COMPRA 9877</t>
  </si>
  <si>
    <t>CPU HP Elite 8300</t>
  </si>
  <si>
    <t>MXL3022HPJ</t>
  </si>
  <si>
    <t>ORDEN DE COMPRA  11039</t>
  </si>
  <si>
    <t>Computadora portátil HP  ProBook 450 G1</t>
  </si>
  <si>
    <t>2CE4061SK3</t>
  </si>
  <si>
    <t>CPU HP EliteDesk 800 G1</t>
  </si>
  <si>
    <t>MXL42411FS  </t>
  </si>
  <si>
    <t>Mer-link 2014CD-000074-0004200001</t>
  </si>
  <si>
    <t>CPU HP EliteDesk 800 G1</t>
  </si>
  <si>
    <t>2014CD-000074-0004200001</t>
  </si>
  <si>
    <t>Computadora portátil HP Envy 15-j108la</t>
  </si>
  <si>
    <t>5CG44759KV</t>
  </si>
  <si>
    <t>Mer-link 2014CD-000075-0004200001</t>
  </si>
  <si>
    <t xml:space="preserve">CPU HP Pro Desk 600 G1               </t>
  </si>
  <si>
    <t xml:space="preserve"> MXL420063F</t>
  </si>
  <si>
    <t>2014CD-000091-0004200001</t>
  </si>
  <si>
    <t>CPU HP ProDesk 600 G1</t>
  </si>
  <si>
    <t>MXL42218WT</t>
  </si>
  <si>
    <t>Mer-link 2014CD-000091-0004200001</t>
  </si>
  <si>
    <t>Computadora Portatil  HP Modelo: ProBook 450 G2</t>
  </si>
  <si>
    <t>CND43965L5</t>
  </si>
  <si>
    <t>Mer-link 2014CD-000116-0004200001</t>
  </si>
  <si>
    <t>Computadora de escritorio SSF HP EliteDesk 800 G1</t>
  </si>
  <si>
    <t>MXL43721PL</t>
  </si>
  <si>
    <t>Mer-link 2014CD-000120-0004200001</t>
  </si>
  <si>
    <t>MXL4050HDP</t>
  </si>
  <si>
    <t>Computadora Portátil HP ProBook 440 G1</t>
  </si>
  <si>
    <t xml:space="preserve">8CG4360C2T </t>
  </si>
  <si>
    <t>Mer-link 2015CD-000017-0004200001</t>
  </si>
  <si>
    <t>Computadora portatil DELL  Modelo Latitude E3560</t>
  </si>
  <si>
    <t>J036WB2</t>
  </si>
  <si>
    <t>Computadora de Escrito Dell Modelo Optiplex 7040; tipo Small SFF.</t>
  </si>
  <si>
    <t>J2WZJB2</t>
  </si>
  <si>
    <t>J341KB2</t>
  </si>
  <si>
    <t>J2VYJB2</t>
  </si>
  <si>
    <t>J2W0KB2</t>
  </si>
  <si>
    <t>J33VJB2</t>
  </si>
  <si>
    <t>J2WYJB2</t>
  </si>
  <si>
    <t>Computadora Dell Modelo Optiplex 7040</t>
  </si>
  <si>
    <t>J2TWJB2</t>
  </si>
  <si>
    <t>J31VJB2</t>
  </si>
  <si>
    <t>J34TJB2</t>
  </si>
  <si>
    <t xml:space="preserve">Computadora portátil LENOVO V110 A6-9210 </t>
  </si>
  <si>
    <t>SR90LL2BD</t>
  </si>
  <si>
    <t>Computadora de Escritorio Dell Modelo Optiplex 7040; tipo Small SFF.</t>
  </si>
  <si>
    <t>5B1YRD2</t>
  </si>
  <si>
    <t>5BBWRD2</t>
  </si>
  <si>
    <t>J352KB2</t>
  </si>
  <si>
    <t>J2SVJB2</t>
  </si>
  <si>
    <t>2017CD-000030-0004200001</t>
  </si>
  <si>
    <t>J2S2KB2</t>
  </si>
  <si>
    <t>Computadora portátilL LENOVO V110</t>
  </si>
  <si>
    <t>SR90MCEP7</t>
  </si>
  <si>
    <t>Computadora portátil LENOVO V110</t>
  </si>
  <si>
    <t>SR90MCEKN</t>
  </si>
  <si>
    <t>J2W1KB2</t>
  </si>
  <si>
    <t>Computadora portátil LENOVO V110 CORE I3-6100</t>
  </si>
  <si>
    <t>SR90M70XY</t>
  </si>
  <si>
    <t>2017CD-000050-0004200001</t>
  </si>
  <si>
    <t>SR90M70Z4</t>
  </si>
  <si>
    <t>Computadora portátil  DELL LATITUDE 5570C15-6300</t>
  </si>
  <si>
    <t xml:space="preserve"> DN4PTF2</t>
  </si>
  <si>
    <t>CPU DELL Modelo Optiplex 7050 Ci5 8G</t>
  </si>
  <si>
    <t>1JHL0M2</t>
  </si>
  <si>
    <t>2018CD-000027-0004200001</t>
  </si>
  <si>
    <t>1KCG0M2</t>
  </si>
  <si>
    <t>1JTM0M2</t>
  </si>
  <si>
    <t xml:space="preserve">Computadora portátil marca HP Probook 440 G4 </t>
  </si>
  <si>
    <t>5CD7347B8Z</t>
  </si>
  <si>
    <t>Computadora de escritorio INTEL CORE I7-4790</t>
  </si>
  <si>
    <t>2015CD-000108-0004200001</t>
  </si>
  <si>
    <t>Computadora de escritorio DELL optiplex</t>
  </si>
  <si>
    <t>PCESC012</t>
  </si>
  <si>
    <t>2018CD-000224-0004200001</t>
  </si>
  <si>
    <t xml:space="preserve">CPU DELL  CORE i7-7700 </t>
  </si>
  <si>
    <t xml:space="preserve">Tableta Robusta de 20,32 cm Marca CATERPILLAR </t>
  </si>
  <si>
    <t>T20</t>
  </si>
  <si>
    <t>Computadora de escritorio OPTIPLEX i5-7500 Marca Dell</t>
  </si>
  <si>
    <t>2019CD-000013-0004200001</t>
  </si>
  <si>
    <t>Computadora portátil Procesador INTEL CORE I5-10210U con velocidad de 1,6 GHz, Memoria RAM 8 GB tipo SDRAM DDR4</t>
  </si>
  <si>
    <t>2WTM273</t>
  </si>
  <si>
    <t>Computadora portátil HP ProBook 560 G6</t>
  </si>
  <si>
    <t>5CD92314XD</t>
  </si>
  <si>
    <t xml:space="preserve"> 2019CD-000210-0004200001</t>
  </si>
  <si>
    <t>Workstation científica Dell Precision 5820</t>
  </si>
  <si>
    <t>3RB0N83</t>
  </si>
  <si>
    <t>14/01/2021</t>
  </si>
  <si>
    <t>Computadora portátil HP Probook 450 G6</t>
  </si>
  <si>
    <t>2019CD-000210-0004200001</t>
  </si>
  <si>
    <t>17/01/2020</t>
  </si>
  <si>
    <t>COMPUTADORA PORTÁTIL Dell Latitude 3410</t>
  </si>
  <si>
    <t>CN-00NPGG-WSC00-082-00AK</t>
  </si>
  <si>
    <t>2020CD-000204-0004200001</t>
  </si>
  <si>
    <t>03/11/2020</t>
  </si>
  <si>
    <t>Workstation Dell Precision 3640 TOWER</t>
  </si>
  <si>
    <t>B6KNM83</t>
  </si>
  <si>
    <t>Computadora portatil Dell Latitude 5510</t>
  </si>
  <si>
    <t>6H96273</t>
  </si>
  <si>
    <t>Computadora de escritorio Dell Optiplex 7070</t>
  </si>
  <si>
    <t>CKWWN23</t>
  </si>
  <si>
    <t>CKVWN23</t>
  </si>
  <si>
    <t>DXB8N23</t>
  </si>
  <si>
    <t>G5J5P23</t>
  </si>
  <si>
    <t>Computadora de escritorio DELL</t>
  </si>
  <si>
    <t>61KRD33</t>
  </si>
  <si>
    <t>Oficina Desarrollo Local</t>
  </si>
  <si>
    <t>2020CD-000275-0004200001</t>
  </si>
  <si>
    <t>Computadora portatil DELL Modelo latitude 5420</t>
  </si>
  <si>
    <t>Portatil  Latitude 5520 XCTO</t>
  </si>
  <si>
    <t>CPU</t>
  </si>
  <si>
    <t>Contabilidad</t>
  </si>
  <si>
    <t>Secretaria alcaldia</t>
  </si>
  <si>
    <t>Computadora Portatil</t>
  </si>
  <si>
    <t xml:space="preserve">Computadora de escritorio, Procesador Intel Core I5-10500 (Frecuencia base de 3.1GHz/4.8GHz, 12MB en Cache, 6 Nucleos), Memoria 32GB (2x16GB) DDR4-3200 MHz, Disco Duro SSD M.2 PCIe NVMe 512GB, Sin Monitor, Marca dell </t>
  </si>
  <si>
    <t>Optiplex 7090</t>
  </si>
  <si>
    <t>Orden 2136 Nomina 1757</t>
  </si>
  <si>
    <t>2022CD-000180-0004200001 / 00</t>
  </si>
  <si>
    <t xml:space="preserve">COMPUTADORA DE ESCRITORIO, PROCESADOR INTEL CORE I5-10500(FRECUENCIA BASE DE 3.1GHz/4.8GHz, 12MB EN CACHE, 6 NUCLEOS), MEMORIA 32GB (2x16GB) DDR4-3200 MHz, DISCO DURO SSD M.2 PCIe NVMe 512GB, SIN MONITOR Marca dell </t>
  </si>
  <si>
    <t>Orden 2137 Nomina 1757</t>
  </si>
  <si>
    <t>Computadora Portátil, Procesador Core I7 7600U 2,8 GHZ, 16 GB de RAM Y 512 GB SSD, Pantalla de 39,62 cm Marca DELL</t>
  </si>
  <si>
    <t>Latitude 5520</t>
  </si>
  <si>
    <t>Latitude 5520 550F</t>
  </si>
  <si>
    <t>COMPUTADORA PORTATIL, PROCESADOR CORE I7 7600U 2,8 GHZ, 16 GB DE RAM Y 512 GB SSD, PANTALLA DE 39,62 cm Marca Dell</t>
  </si>
  <si>
    <t>Adolfo Camacho Agúero</t>
  </si>
  <si>
    <t>Orden 2048 Nomina 2172 Proveduria</t>
  </si>
  <si>
    <t>12916</t>
  </si>
  <si>
    <t xml:space="preserve">COMPUTADORA PORTATIL, PROCESADOR CORE I7 7600U 2,8 GHZ, 16 GB DE RAM Y 512 GB SSD, PANTALLA DE 39,62 cm Marca DELL </t>
  </si>
  <si>
    <t>Latitude 5540</t>
  </si>
  <si>
    <t>Orden 3296</t>
  </si>
  <si>
    <t>0000015891</t>
  </si>
  <si>
    <t>COMPUTADORA PORTATIL, PROCESADOR CORE I5 7300U 2,6 GHz, 8 GB DE RAM Y 512 GB SSD, PANTALLA DE 39,62 cm Marca DELL Modelo latitude 5540</t>
  </si>
  <si>
    <t xml:space="preserve">COMPUTADOR PORTATIL CON PROCESADOR INTEL CORE I5 EN SU ULTIMA GENERACION LIBERADA POR EL FABRICANTE DEL PROCESADOR, MEMORIA RAM 8 GB TIPO DDRL3L, DISCO DURO DE 500 GB SSD MONITOR DE 38 (± 2) cm Marca DELL </t>
  </si>
  <si>
    <t>Departamento  informatica</t>
  </si>
  <si>
    <t>NATALIA SALDAÑA DELGADO</t>
  </si>
  <si>
    <t>1.2.5.01.07.05</t>
  </si>
  <si>
    <t xml:space="preserve">00100001010000016020 </t>
  </si>
  <si>
    <t xml:space="preserve">COMPUTADORA DE ESCRITORIO CON PROCESADOR INTEL CORE 14:14 500 MB DISCO DURO Y 8 GB MEMORIA RAM CON MONITOR DE 58,42 cm (23 Pulg), TECLADO EN ESPAÑOL. Marca DELL </t>
  </si>
  <si>
    <t>Optiplex 7010</t>
  </si>
  <si>
    <t>CPU DELL modelo D115</t>
  </si>
  <si>
    <t>D11S004</t>
  </si>
  <si>
    <t>2020CD-000275-000420001</t>
  </si>
  <si>
    <t>Total Computadoras</t>
  </si>
  <si>
    <t>Impresora LASER JET M3027 MFP</t>
  </si>
  <si>
    <t>CNGLG04196</t>
  </si>
  <si>
    <t>1.2.5.01.07.02</t>
  </si>
  <si>
    <t>Impresoras</t>
  </si>
  <si>
    <t>Impresora</t>
  </si>
  <si>
    <t>E8BY430549</t>
  </si>
  <si>
    <t>Impresora EPSON TM-U220PA</t>
  </si>
  <si>
    <t>FFGF018664</t>
  </si>
  <si>
    <t>Impresora FX -2190 Matriz de Puntos</t>
  </si>
  <si>
    <t xml:space="preserve">FCTY163581                       </t>
  </si>
  <si>
    <t>ORDEN DE COMPRA 9832</t>
  </si>
  <si>
    <t>Impresora HP Laserjet 1536dnf MFP    </t>
  </si>
  <si>
    <t>CND9D5MBVR    </t>
  </si>
  <si>
    <t xml:space="preserve">Impresora HP Laserjet 1536dnf MFP </t>
  </si>
  <si>
    <t>CND9D2LCSZ   </t>
  </si>
  <si>
    <t>ORDEN DE COMPRA 9878</t>
  </si>
  <si>
    <t>Impresora laser HP LaserJet 1536dnf MP</t>
  </si>
  <si>
    <t>CND9D3WV98</t>
  </si>
  <si>
    <t>ORDEN DE COMPRA 10159</t>
  </si>
  <si>
    <t xml:space="preserve">Impresora Plotter HP DesingJet T520                 </t>
  </si>
  <si>
    <t>CN4555M090</t>
  </si>
  <si>
    <t>Mer-link 2014CD-000078-0004200001</t>
  </si>
  <si>
    <t>Impresora Multifuncional EPSON L565+</t>
  </si>
  <si>
    <t xml:space="preserve"> VJDY003876</t>
  </si>
  <si>
    <t>Multifuncional canon imagerunner 1435IF</t>
  </si>
  <si>
    <t>RZ.J-04327</t>
  </si>
  <si>
    <t>2015CD-000093-0004200001</t>
  </si>
  <si>
    <t>Multifuncional Epson Ecotank L565</t>
  </si>
  <si>
    <t>2016CD-000037-0004200001</t>
  </si>
  <si>
    <t>Impresora Multifuncional EPSON L220</t>
  </si>
  <si>
    <t>VGNK233525</t>
  </si>
  <si>
    <t>VGNK233530</t>
  </si>
  <si>
    <t xml:space="preserve">Impresora HP LASERJET MFP M426fdw </t>
  </si>
  <si>
    <t>F6W15A</t>
  </si>
  <si>
    <t>Multifuncional Epson Ecotank L575</t>
  </si>
  <si>
    <t>C11CE90301</t>
  </si>
  <si>
    <t>2018CD-000110-0004200001</t>
  </si>
  <si>
    <t>Impresora Epson L3110</t>
  </si>
  <si>
    <t>IMPEPS004</t>
  </si>
  <si>
    <t>Impresora Multifuncional HP Designjet T830</t>
  </si>
  <si>
    <t>2019CD-000039-0004200001</t>
  </si>
  <si>
    <t xml:space="preserve">Impresora MP 501SPF  RICOH  </t>
  </si>
  <si>
    <t>Impresora, Epson, L575</t>
  </si>
  <si>
    <t>W98Y325709</t>
  </si>
  <si>
    <t>Impresora, Epson, L3150</t>
  </si>
  <si>
    <t>X5E8124707</t>
  </si>
  <si>
    <t>Impresora MP 501SPF 120V Marca RICOH con mesa gabinete</t>
  </si>
  <si>
    <t>G989X111487</t>
  </si>
  <si>
    <t>Impresora  Epson Modelo L5190</t>
  </si>
  <si>
    <t>Impresora Epson L6171</t>
  </si>
  <si>
    <t xml:space="preserve">Impresora Ricoh, fotocopiadora tecnología impresión electrofotográfica láser en BN, tipo de tóner de un componente, seco resolución de copiado 600 x 600 PPP, MP 501 SPF: 52 ppm, volumen máximo MP 501spf: 16,600 impresiones. Marca Ricoh </t>
  </si>
  <si>
    <t>3920P403916</t>
  </si>
  <si>
    <t>2020CD-000099-0004200001 </t>
  </si>
  <si>
    <t>Impresora de inyección de tinta Epson  L3110</t>
  </si>
  <si>
    <t>X644622496</t>
  </si>
  <si>
    <t>Impresora de inyección de tinta Epson  L6171</t>
  </si>
  <si>
    <t>X4ER049721</t>
  </si>
  <si>
    <t>Impresora Matriz de Puntos EPSON 890ii</t>
  </si>
  <si>
    <t>X3YF040079</t>
  </si>
  <si>
    <t>X3YF040075</t>
  </si>
  <si>
    <t>X4ER050955</t>
  </si>
  <si>
    <t>Impresora Láser Funcional Ricoh IM C300</t>
  </si>
  <si>
    <t>26/01/2021</t>
  </si>
  <si>
    <t>Impresora Puntos de Venta EPSON TMU-U220A</t>
  </si>
  <si>
    <t>X828000280</t>
  </si>
  <si>
    <t>Impresora de Carné</t>
  </si>
  <si>
    <t xml:space="preserve">Equipo Multifuncional Láser con dispositivo RADF (Impresora, Escaner, Copiadora y Fasimil), Láser Monogramo Escaneo a color, Copiado envío de Fax Escaneo en red. Resolusión: 1200 x 1200 dpi Velocidad de Impreesión: Carta, Negro hasta 40 ppm. A4, negro hasta 38ppm. Dúplex Carta, Negro 18 ppm. Dúplex A4, Negro 16 ppm. Marca RICOH </t>
  </si>
  <si>
    <t xml:space="preserve"> IM550F</t>
  </si>
  <si>
    <t xml:space="preserve">IMPRESORA DE INYECCION DE TINTA Marca EPSON </t>
  </si>
  <si>
    <t>Modelo l6270</t>
  </si>
  <si>
    <t xml:space="preserve">IMPRESORA A COLOR, CON TECNOLOGÍA DE INYECCIÓN DE TINTA, PALETA DE COLORES: 4, TINTAS: CIAN, MAGENTA, AMARILLO Y NEGRO, CON RESOLUCIÓN DE 5760 X 1440 DPI, Marca EPSON </t>
  </si>
  <si>
    <t>Modelo l3250</t>
  </si>
  <si>
    <t xml:space="preserve">IMPRESORA DE TRANSFERENCIA TERMICA, TIPO PORTATIL, CON INTERFAZ USB, CAPACIDAD DE IMPRIMIR DE 4 mm A 22,20 mm, RESOLUCION DE 203 dpi, VOLTAJE MINIMO DE 100 VAC, VOLTAJE MAXIMO DE 240 VAC, FRECUENCIA DE 50 / 60 Hz, TAMAÑO DE 98 mm DE ANCHO X 69 mm DE ALTO X 230 mm DE LARGO, PESO DE 656 g, PARA MATERIALES EN ROLLO Marca EPSON </t>
  </si>
  <si>
    <t>Modelo TM T20III</t>
  </si>
  <si>
    <t>IMPRESORA DE TRANSFERENCIA TERMICA, TIPO PORTATIL, CON INTERFAZ USB, CAPACIDAD DE IMPRIMIR DE 4 mm A 22,20 mm, RESOLUCION DE 203 dpi, VOLTAJE MINIMO DE 100 VAC, VOLTAJE MAXIMO DE 240 VAC, FRECUENCIA DE 50 / 60 Hz, TAMAÑO DE 98 mm DE ANCHO X 69 mm DE ALTO X 230 mm DE LARGO, PESO DE 656 g, PARA MATERIALES EN ROLLO Marca EPSON I</t>
  </si>
  <si>
    <t>Modelo TM T20II</t>
  </si>
  <si>
    <t>Impresora RICOH IM600</t>
  </si>
  <si>
    <t>3214X150464</t>
  </si>
  <si>
    <t>IM 600F</t>
  </si>
  <si>
    <t xml:space="preserve">Rocio Carranza Hernández </t>
  </si>
  <si>
    <t>5.01.05-Equipo y programas de cómputo</t>
  </si>
  <si>
    <t>2024LD-000040-0004200001</t>
  </si>
  <si>
    <t>Ricoh Costa Rica S.A</t>
  </si>
  <si>
    <t>00100011010000301663</t>
  </si>
  <si>
    <t>Total Impresoras</t>
  </si>
  <si>
    <t>Monitor LED AOC e943Fwsk</t>
  </si>
  <si>
    <t>APXC89A005176</t>
  </si>
  <si>
    <t>1.2.5.01.07.04</t>
  </si>
  <si>
    <t>Monitores</t>
  </si>
  <si>
    <t>ORDEN DE COMPRA  11037</t>
  </si>
  <si>
    <t>Monitor LED AOC e2243Fwsk</t>
  </si>
  <si>
    <t>AFDC59A000666</t>
  </si>
  <si>
    <t>ORDEN DE COMPRA  11038</t>
  </si>
  <si>
    <t>AFDC59A001148</t>
  </si>
  <si>
    <t>Monitor view sonic 17 witdercreen va 1703 w b</t>
  </si>
  <si>
    <t>QFK071321514 MOD11534</t>
  </si>
  <si>
    <t xml:space="preserve">Monitor Sansung AOC 17" </t>
  </si>
  <si>
    <t>36789BA2274143678</t>
  </si>
  <si>
    <t>ORDEN DE COMPRA 3330</t>
  </si>
  <si>
    <t>Monitor</t>
  </si>
  <si>
    <t>CNC028P6N1</t>
  </si>
  <si>
    <t>Monitor HP LED 1901w</t>
  </si>
  <si>
    <t>CNC0379DQC</t>
  </si>
  <si>
    <t>CNC028P57F</t>
  </si>
  <si>
    <t>CNC028P4KT</t>
  </si>
  <si>
    <t>CNC028PA7F</t>
  </si>
  <si>
    <t>CNC028P6V0</t>
  </si>
  <si>
    <t>CNC028P6W2</t>
  </si>
  <si>
    <t>Monitor HP LE1901W</t>
  </si>
  <si>
    <t>CNC028P57J</t>
  </si>
  <si>
    <t>Monitor AOC Led 22" Negro e2243Fwsk</t>
  </si>
  <si>
    <t>AFDC39A000548</t>
  </si>
  <si>
    <t>Monitor AOC e2243Fwsk                        </t>
  </si>
  <si>
    <t>AFDC39A000554 </t>
  </si>
  <si>
    <t>Monitor AOC 21.5"</t>
  </si>
  <si>
    <t>ORDEN DE COMPRA 12081</t>
  </si>
  <si>
    <t xml:space="preserve">Monitor LED 22” AOC e2270Swn                    </t>
  </si>
  <si>
    <t>FXZE7HA010260 </t>
  </si>
  <si>
    <t>Monitor LED 22” AOC e2270Swn</t>
  </si>
  <si>
    <t>FXZE7HA011365 </t>
  </si>
  <si>
    <t>Mer-link 2014CD-000086-0004200001</t>
  </si>
  <si>
    <t xml:space="preserve">Monitor Led 22” AOC e2270Swn                          </t>
  </si>
  <si>
    <t>FXZE7HA011363</t>
  </si>
  <si>
    <t>Monitor AOC LED 18.5" E970SWN</t>
  </si>
  <si>
    <t>E970SWN - HMDF61A014919</t>
  </si>
  <si>
    <t>Monitor AOC</t>
  </si>
  <si>
    <t>Serie: FYHG5HA099439</t>
  </si>
  <si>
    <t xml:space="preserve">Monitor AOC </t>
  </si>
  <si>
    <t>FYHG5HA098703</t>
  </si>
  <si>
    <t>FYHG5HA099448</t>
  </si>
  <si>
    <t xml:space="preserve">Monitor DELL LED E2417H </t>
  </si>
  <si>
    <t>8Q0YCC2</t>
  </si>
  <si>
    <t>Monitor DELL E2417H LED</t>
  </si>
  <si>
    <t>1N5YCC2</t>
  </si>
  <si>
    <t>CQ0YCC2</t>
  </si>
  <si>
    <t xml:space="preserve"> 861YCC2</t>
  </si>
  <si>
    <t>CN-OT4KPW-74261-68G-1Y5U</t>
  </si>
  <si>
    <t>CN-OT4KPW-74261-68G-1Y9U</t>
  </si>
  <si>
    <t>CN0T4KPW7426168G14H0</t>
  </si>
  <si>
    <t>CN0T4KPW7426168G150U</t>
  </si>
  <si>
    <t>CN0T4KPW7426168G1W90</t>
  </si>
  <si>
    <t>CN0T4KPW7426168G157U</t>
  </si>
  <si>
    <t xml:space="preserve">Monitor Samsung 24" Plane B2B </t>
  </si>
  <si>
    <t>0513HCHJ301615N</t>
  </si>
  <si>
    <t>2017CD-000087-0004200001</t>
  </si>
  <si>
    <t>Monitor  Samsung de 24" Modelo LS24E45KDSG/GO</t>
  </si>
  <si>
    <t>1JQJ0M2</t>
  </si>
  <si>
    <t>0513HCHJ609924D</t>
  </si>
  <si>
    <t>0513HCHJ609911D</t>
  </si>
  <si>
    <t>0513HCHJ609918L</t>
  </si>
  <si>
    <t>0513HCHJ609889H</t>
  </si>
  <si>
    <t>0513HCHJ609902W</t>
  </si>
  <si>
    <t>Monitor marca Samsung de 24" Modelo LS24E45KDSG/GO</t>
  </si>
  <si>
    <t>0513HCHJ609891R</t>
  </si>
  <si>
    <t xml:space="preserve">MONITOR (16,73 pulg), Marca SAMSUNG Modelo SE450 </t>
  </si>
  <si>
    <t> S24E450D</t>
  </si>
  <si>
    <t>2018CD-000044-0004200001</t>
  </si>
  <si>
    <t>MONITOR LED 45,72 cm. Marca HP </t>
  </si>
  <si>
    <t>Monitor DELL P2417H</t>
  </si>
  <si>
    <t>MTDELL</t>
  </si>
  <si>
    <t>Monitor DELL</t>
  </si>
  <si>
    <t>SE2416H</t>
  </si>
  <si>
    <t>MONITOR DE ESCRITORIO Marca dell 21,5"</t>
  </si>
  <si>
    <t>Monitor LENOVO  E24-10</t>
  </si>
  <si>
    <t>Monitor de 24 DELL P2419H</t>
  </si>
  <si>
    <t>CN-0V50XY-QDC00-97Q-DV2L</t>
  </si>
  <si>
    <t>CN-0V50XY-QDC00-98C-3L2I</t>
  </si>
  <si>
    <t>CN-0V50XY-QDC00-98C-3KRI</t>
  </si>
  <si>
    <t>MONITOR DE ESCRITORIO Dell 	E2420H</t>
  </si>
  <si>
    <t>CN-0NH7J1-FCC00-042-ANEI</t>
  </si>
  <si>
    <t>Monitor de 24 Dell E2420H</t>
  </si>
  <si>
    <t>CN-0NH7J1-FCC00-04M-CMAB</t>
  </si>
  <si>
    <t>CN-0NH7J1-FCC00-042-CU0I</t>
  </si>
  <si>
    <t>CN-03CGJH-BO300-08S-2ILB</t>
  </si>
  <si>
    <t>CN-03CGJH-BO300-08S-1DYB</t>
  </si>
  <si>
    <t>CN-03CGJH-BO300-08S-16QB</t>
  </si>
  <si>
    <t xml:space="preserve">Monitor Dell E2420H 23.8 1920*1080 Led VGA Dppor </t>
  </si>
  <si>
    <t>2BTTL83, SN: CN-0NH7J1-FCC00-0BJ-A0A</t>
  </si>
  <si>
    <t>2021CD-000033-0004200001</t>
  </si>
  <si>
    <t>Monitor Dell modelo e2417h</t>
  </si>
  <si>
    <t>CN-0NH7J1-FCC00-0B9-AUDB</t>
  </si>
  <si>
    <t>CN-0NH7J1-FCC00-0B9-AUKB</t>
  </si>
  <si>
    <t xml:space="preserve">MONITOR LCD, RETROILUMINACIÓN LED, 60,96 cm (24 in), RESOLUCIÓN NATIVA 1920 x 1080 A 60 Hz, PANEL TN, ÁNGULO DE VISIÓN HORIZONTAL 170°, BRILLO 250 cd/m2, VOLTAJE 100/230 V, 50/60 Hz. Marca dell </t>
  </si>
  <si>
    <t>Modelo E2420HS</t>
  </si>
  <si>
    <t>Orden 2134</t>
  </si>
  <si>
    <t xml:space="preserve">MONITOR LCD, RETROILUMINACIÓN LED, 60,96 cm (24 in), RESOLUCIÓN NATIVA 1920 x 1080 A 60 Hz, PANEL TN, ÁNGULO DE VISIÓN HORIZONTAL 170°, BRILLO 250 cd/m2, VOLTAJE 100/230 V, 50/60 Hz. </t>
  </si>
  <si>
    <t>Orden 2143</t>
  </si>
  <si>
    <t>2022CD-000183-0004200001 / 00</t>
  </si>
  <si>
    <t>2022CD-000183-0004200001 / 01</t>
  </si>
  <si>
    <t>MONITOR DE COMPUTADORA, TAMAÑO DE 609,6 mm (24 Pulg), RESOLUCION DE 1920 X 1080, CONEXIÓN HDMI, ANGULO DE VISION DE 178°, RELACION DE ASPECTO DE 16.9, MODO PROTECCION OCULAR, BRILLO TÍPICO 250CD/M2 Marca dell</t>
  </si>
  <si>
    <t>E2420HS</t>
  </si>
  <si>
    <t>MONITOR DE COMPUTADORA, TAMAÑO DE 609,6 mm (24 Pulg), RESOLUCION DE 1920 X 1080, CONEXIÓN HDMI, ANGULO DE VISION DE 178°, RELACION DE ASPECTO DE 16.9, MODO PROTECCION OCULAR, BRILLO TÍPICO 250CD/M2 Marca dell Modelo E2420HS</t>
  </si>
  <si>
    <t>Freddy Jimenez Eliana Obregon</t>
  </si>
  <si>
    <t>Orden 2138 Nomina 1757</t>
  </si>
  <si>
    <t>MONITOR DE COMPUTADORA, TAMAÑO DE 609,6 mm (24 Pulg), RESOLUCION DE 1920 X 1080, CONEXIÓN HDMI, ANGULO DE VISION DE 178°, RELACION DE ASPECTO DE 16.9, MODO PROTECCION OCULAR, BRILLO TÍPICO 250CD/M2 Marca DELL</t>
  </si>
  <si>
    <t>E2423H</t>
  </si>
  <si>
    <t xml:space="preserve">MONITOR LCD CON RETROILUMINACIÓN LED DE 60,96 cm (24 Pulg). RESOLUCIÓN NATIVA 1920 x 1080 A 60 Hz. TAMAÑO PIXEL 0,27 mm. RELACIÓN DE CONTRASTE 1000:1. CONECTORES DE ENTRADA DVI-D, VGA. CONECTIVIDAD INTERFACES VGA DVI-D (HDCP) 4 x USB 2.0. VOLTAJE NECESARIO 100/230 V (50/60 Hz). INCLUYE CABLES PARA SU FUNCIONAMIENTO. Marca DELL </t>
  </si>
  <si>
    <t>Modelo e2423h</t>
  </si>
  <si>
    <t>Total Monitores</t>
  </si>
  <si>
    <t>UPS APC negra</t>
  </si>
  <si>
    <t>UPS</t>
  </si>
  <si>
    <t>Back-UPS LS 500</t>
  </si>
  <si>
    <t>UPS  American Power</t>
  </si>
  <si>
    <t>RS1300VA LCD</t>
  </si>
  <si>
    <t>UPS APC Surta 3000 XL Smart-UPS RT 3000  </t>
  </si>
  <si>
    <t>QS1430141450</t>
  </si>
  <si>
    <t>Mer-link 2014CD-000109-0004200001</t>
  </si>
  <si>
    <t>APC Back Ups Pro 1000 - CA120 V - 600 vatios</t>
  </si>
  <si>
    <t>S3B1811X15139</t>
  </si>
  <si>
    <t>Orden de compra 19140</t>
  </si>
  <si>
    <t>S3B1811X15142</t>
  </si>
  <si>
    <t>S3B1811X15212</t>
  </si>
  <si>
    <t>UPS APC BX1000 - 600 W</t>
  </si>
  <si>
    <t>9B1924A22741</t>
  </si>
  <si>
    <t>2019CD-000174-0004200001</t>
  </si>
  <si>
    <t>9B1924A22721</t>
  </si>
  <si>
    <t>9B1917A18572</t>
  </si>
  <si>
    <t>9B1924A22715</t>
  </si>
  <si>
    <t>9B1924A22725</t>
  </si>
  <si>
    <t xml:space="preserve"> FUENTE ININTERRUMPIDA DE POTENCIA (UPS) DE 1500 VA, TENSIÓN DE ENTRADA 120 V, 60 HZ, CON UN MINIMO DE 6 SALIDAS NEMA 5-15R, DISEÑO DE RACK O TORRE (CONVERTIBLE), TIPO ONLINE Marca CDP </t>
  </si>
  <si>
    <t>Modelo G-SMART 1616</t>
  </si>
  <si>
    <t>Total UPS</t>
  </si>
  <si>
    <t>Escáner marca HP modelo Scanjet 55090</t>
  </si>
  <si>
    <t>CN2B9VH0BH</t>
  </si>
  <si>
    <t>1.2.5.01.07.99</t>
  </si>
  <si>
    <t>Otros Equipos de Cómputo</t>
  </si>
  <si>
    <t>ORDEN DE COMPRA 11451</t>
  </si>
  <si>
    <t>Disco Portable SAMSUNG 500 GB NEGRO</t>
  </si>
  <si>
    <t>Disco Duro externo almacenamiento vía Ethernet</t>
  </si>
  <si>
    <t>WMAZA7673018</t>
  </si>
  <si>
    <t>ORDEN DE COMPRA 9470</t>
  </si>
  <si>
    <t>Disco duro portable 1 TB</t>
  </si>
  <si>
    <t>WX21E4265063</t>
  </si>
  <si>
    <t>ORDEN DE COMPRA 10804</t>
  </si>
  <si>
    <t>Disco duro portable WD My Passport </t>
  </si>
  <si>
    <t>WXX1EC3CNTKE </t>
  </si>
  <si>
    <t>Disco duro RAID Western Digital Sentinel DX40000 (WDBLGT0040KBK-21)</t>
  </si>
  <si>
    <t>WUD251200057</t>
  </si>
  <si>
    <t>Linksys SE3024 24 PORT, GIGABIT SWITH METALIC</t>
  </si>
  <si>
    <t>13T10C88400695</t>
  </si>
  <si>
    <t>Orden de compra 14807</t>
  </si>
  <si>
    <t>Switch Cisco 24 port</t>
  </si>
  <si>
    <t>SRW224GA-K9-NA, SF300-24</t>
  </si>
  <si>
    <t>Factura   #  3689</t>
  </si>
  <si>
    <t>Switch Cisco 24 port modelo SRW224G4-K9-NA</t>
  </si>
  <si>
    <t>DNI19380ASJ</t>
  </si>
  <si>
    <t xml:space="preserve">Disco Duro de 8,89 mm (3,5 Pulg) Serial ATA DE 500 GB Capacidad Mínima de 7200 rpm, Marca SEAGATE </t>
  </si>
  <si>
    <t>ST1000DM003</t>
  </si>
  <si>
    <t>Modulo FXO VoIP, Xorcom, FXO</t>
  </si>
  <si>
    <t>X1073866</t>
  </si>
  <si>
    <t>2019CD-000122-0004200001</t>
  </si>
  <si>
    <t>Mouse ergonómico Logitech MX Vertical</t>
  </si>
  <si>
    <t>Teclado con lector de firma Dell KB-813</t>
  </si>
  <si>
    <t>Escaner Para Libros CZUR ET18 Pro</t>
  </si>
  <si>
    <t>Administrador de router inalámbrico Unifi Cloud Key UC-CK</t>
  </si>
  <si>
    <t>1820KFCECDAD0C38B-tPj4Y9</t>
  </si>
  <si>
    <t>Switch de 10/100/1000 BASE T 48 Puertos Ubiquiti US-24-250W</t>
  </si>
  <si>
    <t>74ACB9D2AC57</t>
  </si>
  <si>
    <t>74ACB9D2B074</t>
  </si>
  <si>
    <t>74ACB9D2A894</t>
  </si>
  <si>
    <t>74ACB9D2AC18</t>
  </si>
  <si>
    <t>74ACB9D2AD08</t>
  </si>
  <si>
    <t>74ACB9D2AC99</t>
  </si>
  <si>
    <t>74ACB9D2AC72</t>
  </si>
  <si>
    <t>74ACB9D2ABD3</t>
  </si>
  <si>
    <t>74ACB9D2ABE5</t>
  </si>
  <si>
    <t>Rack de pared Nexxt PCRWESKD09U45FXBK</t>
  </si>
  <si>
    <t>Docking station HP HSN-IX01</t>
  </si>
  <si>
    <t>5CG845X7WZ</t>
  </si>
  <si>
    <t>Base para monitores KLIPXTREM KPM310</t>
  </si>
  <si>
    <t>N/A</t>
  </si>
  <si>
    <t>Mouse ergonómico Logitech MX Ergo</t>
  </si>
  <si>
    <t>Router Inalámbrico UBIQUITI  UAP- AC- PRO</t>
  </si>
  <si>
    <t>7483C299B5FD</t>
  </si>
  <si>
    <t>7483C299A389</t>
  </si>
  <si>
    <t>7483C299B53D</t>
  </si>
  <si>
    <t>Docking Station HP HSN-IX01</t>
  </si>
  <si>
    <t>2TK949ZGHJ</t>
  </si>
  <si>
    <t>Divisor (SPLITTER) Multiplicador HDMI MT-Viki MT-SP104M</t>
  </si>
  <si>
    <t>200001437702</t>
  </si>
  <si>
    <t>7483C299A441</t>
  </si>
  <si>
    <t>74ACB9D2A53A</t>
  </si>
  <si>
    <t>Equipo de Almacenamiento de Red NAS con capacidad instalada de al menos 32 TB y capacidad para al menos 4 discos duros de tecnología sata marca Western Digital</t>
  </si>
  <si>
    <t>my cloud Ex4100</t>
  </si>
  <si>
    <t>Disco Duro HDD de 6 Tb SAS 2.0 6.0 Gb/s 7.200 rpm de 8,89 cm (3,5 pulg.) Marca Western Digital</t>
  </si>
  <si>
    <t>WD63PURZ</t>
  </si>
  <si>
    <t xml:space="preserve">DISCO DURO PARA SERVIDOR DE GRABACIÓN CON CAPACIDAD DE ALMACENAMIENTO 1TB Y UNA VELOCIDAD DE TRASFERENCIA 3 GBPS, 7.2K RPM, INTERFACE SATA Marca </t>
  </si>
  <si>
    <t xml:space="preserve">GRABADOR AUTOCONTENIDO, CAPACIDAD DE PUERTOS POE 16 DIRECTAMENTE CONECTADOS, DEBE INCLUIR MAXIMA CAPACIDAD DE DISCOS DUROS (32 T), COMPATIBLE CON ONVIF, FUENTE DE ALIMENTACIÓN DE 100 A 240 Vac, COMPRESION H.265/H.264 Marca HIKVISION </t>
  </si>
  <si>
    <t>DS 7616 POE</t>
  </si>
  <si>
    <t>GRABADOR AUTOCONTENIDO, CAPACIDAD DE PUERTOS POE 16 DIRECTAMENTE CONECTADOS, DEBE INCLUIR MAXIMA CAPACIDAD DE DISCOS DUROS (32 T), COMPATIBLE CON ONVIF, FUENTE DE ALIMENTACIÓN DE 100 A 240 Vac, COMPRESION H.265/H.264 Marca HIKVISION</t>
  </si>
  <si>
    <t xml:space="preserve">DISPOSITIVO FÍSICO DE SEGURIDAD CON ALTA DISPONIBILIDAD. FIREWALL, 110 VOLTIOS, AL MENOS 6 PUERTOS DE RED, TARJETA DE INTERFAZ DE RED ETHERNET 10/100/1000 Marca Watchgurad </t>
  </si>
  <si>
    <t>Modelo T85</t>
  </si>
  <si>
    <t>Orden 12189  Nómina 3413</t>
  </si>
  <si>
    <t>00100001010000010438</t>
  </si>
  <si>
    <t>Total Otros Equipos de Computación</t>
  </si>
  <si>
    <t>PLAYGROUND, CAPACIDAD 25 A 30 NIÑOS, MATERIAL POLIETILENO LINEAL ALTA DENSIDAD, 4,80 m X 8,80 m X 10 m, ÁREA DE PISO 88 m², 7 TOBOGANES, 2 ACCESOS CON ESCALERA, 9 PLATAFORMAS DE PASO, LANZAMIENTO Y ACCESO, 2 ESCALADORES, 1 ESCALADOR METÁLICO, 1 TÚNEL DE CONEXIÓN CILINDRICO, 1 TÚNEL DE CONEXIÓN ABIERTO, 1 PUENTE DE CONEXIÓN CON VERJAS DE SEGURIDAD, 2 TECHOS PLÁSTICOS, 1 SET CON DOS HAMACAS, 1 ESTRUCTURA DE RED VERTICAL Marca SHS</t>
  </si>
  <si>
    <t>Modelo SHS</t>
  </si>
  <si>
    <t>PARQUES Y OBRAS DE ORNATO</t>
  </si>
  <si>
    <t>Michael Piedra Maroto</t>
  </si>
  <si>
    <t>1.2.5.01.09.05.</t>
  </si>
  <si>
    <t>Equipos de entretenimiento</t>
  </si>
  <si>
    <t>Orden 11523  Nomina 3020</t>
  </si>
  <si>
    <t>SUPLIDORA SANTAMARIA RESPONSABILIDAD LIMITADA</t>
  </si>
  <si>
    <t>01000010100008949</t>
  </si>
  <si>
    <t>PLAYGROUND, CAPACIDAD 25 A 30 NIÑOS, MATERIAL POLIETILENO LINEAL ALTA DENSIDAD, 4,80 m X 8,80 m X 10 m, ÁREA DE PISO 88 m², 7 TOBOGANES, 2 ACCESOS CON ESCALERA, 9 PLATAFORMAS DE PASO, LANZAMIENTO Y ACCESO, 2 ESCALADORES, 1 ESCALADOR METÁLICO, 1 TÚNEL DE CONEXIÓN CILINDRICO, 1 TÚNEL DE CONEXIÓN ABIERTO, 1 PUENTE DE CONEXIÓN CON VERJAS DE SEGURIDAD, 2 TECHOS PLÁSTICOS, 1 SET CON DOS HAMACAS, 1 ESTRUCTURA DE RED VERTICAL Marca SHS Modelo SHS</t>
  </si>
  <si>
    <t>Orden 11524  Nomina 3020</t>
  </si>
  <si>
    <t>Total Equipo de Entretenimiento</t>
  </si>
  <si>
    <t>EXTINTOR PARA TIPOS DE INCENDIO ABC</t>
  </si>
  <si>
    <t>10 ABC</t>
  </si>
  <si>
    <t>Comision de Salud Ocupacional</t>
  </si>
  <si>
    <t>1.2.5.01.10.01</t>
  </si>
  <si>
    <t>Equipos de protección contra incendios</t>
  </si>
  <si>
    <t xml:space="preserve">Marca Buckeye </t>
  </si>
  <si>
    <t>Marca Buckeye</t>
  </si>
  <si>
    <t>EXTINTOR (EXTINGUIDOR) CON POLVO QUIMICO, CAPACIDAD DE 10 Kg (20 lb), PARA FUEGOS CLASE ABC</t>
  </si>
  <si>
    <t xml:space="preserve">Marca Bucheye </t>
  </si>
  <si>
    <t>EXTINTOR PORTATIL AGUA A PRESION DE 7 k/cm2, CON CAPACIDAD PARA 10 LITROS</t>
  </si>
  <si>
    <t>Modelo 500</t>
  </si>
  <si>
    <t>EXTINTOR DE MANO DE DIOXIDO DE CARBONO, CILINDRO DE ALUMINIO DE COLOR ROJO, CON VALVULA DE BRONCE, CLASIFICACION UL-NFPA10: 10B: C, CAPACIDAD 4,5 kg (10 lb), RANGO DE ALCANCE DE 0,9 m HASTA 2,4 m</t>
  </si>
  <si>
    <t>Marca BUCKEYE</t>
  </si>
  <si>
    <t xml:space="preserve">Marca BUCKEYE </t>
  </si>
  <si>
    <t xml:space="preserve">EXTINTOR DE MANO DE DIOXIDO DE CARBONO, CILINDRO DE ALUMINIO DE COLOR ROJO, CON VALVULA DE BRONCE, CLASIFICACION UL-NFPA10: 10B: C, CAPACIDAD 4,5 kg (10 lb), RANGO DE ALCANCE DE 0,9 m HASTA 2,4 m Marca VICTORY </t>
  </si>
  <si>
    <t>Modelo VICTORY</t>
  </si>
  <si>
    <t>MERCADOS, PLAZAS Y FERIAS</t>
  </si>
  <si>
    <t>Orden 11520  Nomina 3032</t>
  </si>
  <si>
    <t>ASESORIA OPTIMA EN SEGURIDAD INDUSTRIAL ASOSI SOCIEDAD ANONIMA</t>
  </si>
  <si>
    <t>010000101000041120</t>
  </si>
  <si>
    <t xml:space="preserve">EXTINTOR (EXTINGUIDOR) CON POLVO QUIMICO, CAPACIDAD DE 10 Kg (20 lb), PARA FUEGOS CLASE ABC Marca BADGER </t>
  </si>
  <si>
    <t>Modelo POLVO QUIMICO ABC 
10 KILOS</t>
  </si>
  <si>
    <t>CEMENTERIOS</t>
  </si>
  <si>
    <t>Orden 11543  Nomina 3032</t>
  </si>
  <si>
    <t>Total Equipo de protección contra Incendio</t>
  </si>
  <si>
    <t>Rifle</t>
  </si>
  <si>
    <t>1.2.5.01.10.03</t>
  </si>
  <si>
    <t xml:space="preserve">Armas </t>
  </si>
  <si>
    <t>Total Armas</t>
  </si>
  <si>
    <t xml:space="preserve">BITDEFENDER GRAVITYZONE BUSINESS SECURITY </t>
  </si>
  <si>
    <t>1.2.5.01.10.99</t>
  </si>
  <si>
    <t>Otro Equipo de Vigilancia</t>
  </si>
  <si>
    <t>2017CD-000067-0004200001</t>
  </si>
  <si>
    <t>CAJA FUERTE OPTIMA</t>
  </si>
  <si>
    <t>RD 110 DL</t>
  </si>
  <si>
    <t>ORDEN DE COMPRA 2287</t>
  </si>
  <si>
    <t>Caja Fuerte SEYMA</t>
  </si>
  <si>
    <t>2497:02:13: N8</t>
  </si>
  <si>
    <t>2014CD-000064-0004200001</t>
  </si>
  <si>
    <t>Total Otros Equipos de Seguridad</t>
  </si>
  <si>
    <t>Juego Comedor Metal Boston</t>
  </si>
  <si>
    <t>1.2.5.01.99.02</t>
  </si>
  <si>
    <t>Equipo Doméstico</t>
  </si>
  <si>
    <t>Juego de Sala</t>
  </si>
  <si>
    <t xml:space="preserve">Juego de comedor 4 sillas </t>
  </si>
  <si>
    <t>no tiene placa en fisico</t>
  </si>
  <si>
    <t>Juego de sala de tres piezas un sofa grande y dos pequeños individuales modelo 123TM.</t>
  </si>
  <si>
    <t>Juego de comedor  de mesa redonda de 6 sillas modelo 456PM.</t>
  </si>
  <si>
    <t>Lavadora semiautomatica Atlas LAD1500CB</t>
  </si>
  <si>
    <t>2016CD-000107-0004200001</t>
  </si>
  <si>
    <t>Maquinaria, equipo y mobiliario diverso</t>
  </si>
  <si>
    <t>Juego de comedor de 6 sillas</t>
  </si>
  <si>
    <t>Factura # 1695 (Vale de caja chica)</t>
  </si>
  <si>
    <t>Desayunador divani con Banco CR11</t>
  </si>
  <si>
    <t>Factura # 1598 (Vale de caja chica)</t>
  </si>
  <si>
    <t>Juego de comedor con marco metalico y sobre de vidrio en color negro  de 6 sillas metalicas forradas de cuerina negra.</t>
  </si>
  <si>
    <t>ORDEN DE COMPRA # 18201</t>
  </si>
  <si>
    <t>2 sillas en mal  estado</t>
  </si>
  <si>
    <t>Mueble Cafetero</t>
  </si>
  <si>
    <t>Refrigeradora AUTO Telstar Tra3405 OMD</t>
  </si>
  <si>
    <t>Modelo: 12CF340L</t>
  </si>
  <si>
    <t>Total Equipo Doméstico</t>
  </si>
  <si>
    <t xml:space="preserve">Cámara fotográfica digital Sony </t>
  </si>
  <si>
    <t>DSCW310BC</t>
  </si>
  <si>
    <t>1.2.5.01.99.03</t>
  </si>
  <si>
    <t>Equipo Fotográfico</t>
  </si>
  <si>
    <t>ORDEN DE COMPRA 5529</t>
  </si>
  <si>
    <t xml:space="preserve">Cámara fotográfica digital </t>
  </si>
  <si>
    <t>0512314</t>
  </si>
  <si>
    <t xml:space="preserve">Cámara Sony </t>
  </si>
  <si>
    <t>Serie: 5015631</t>
  </si>
  <si>
    <t xml:space="preserve"> DSC-H200</t>
  </si>
  <si>
    <t>Cámara fotográfica digital con pixeles</t>
  </si>
  <si>
    <t xml:space="preserve">Coolpix W300 </t>
  </si>
  <si>
    <t>Cámara Digital Nikon</t>
  </si>
  <si>
    <t>Cámara Digital  Nikon</t>
  </si>
  <si>
    <t>D610</t>
  </si>
  <si>
    <t>2019CD-000258-0004200001</t>
  </si>
  <si>
    <t>Lente para Cámara Nikon</t>
  </si>
  <si>
    <t>AF-S DX NIKKOR</t>
  </si>
  <si>
    <t xml:space="preserve">Cámara de fotos digital Canon </t>
  </si>
  <si>
    <t>892055001971</t>
  </si>
  <si>
    <t>Powershot SX740 HS</t>
  </si>
  <si>
    <t>892055001618</t>
  </si>
  <si>
    <t>Soporte Telones Fotografía</t>
  </si>
  <si>
    <t xml:space="preserve">Cámara fotográfica digital con Pantalla LCD Canon </t>
  </si>
  <si>
    <t>Total Equipo Fotográfico</t>
  </si>
  <si>
    <t>TOTAL GENERAL ACTIVO</t>
  </si>
  <si>
    <t>Miles</t>
  </si>
  <si>
    <t>EEB</t>
  </si>
  <si>
    <t>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</si>
</sst>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d/mm/yyyy;@"/>
  </numFmts>
  <fonts count="4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0"/>
      <color theme="0"/>
      <name val="Arial"/>
      <family val="2"/>
    </font>
    <font>
      <sz val="10"/>
      <name val="Arial"/>
      <family val="2"/>
    </font>
    <font>
      <sz val="8"/>
      <name val="Arial"/>
      <family val="2"/>
    </font>
    <font>
      <sz val="9"/>
      <name val="Arial"/>
      <family val="2"/>
    </font>
    <font>
      <sz val="9"/>
      <color rgb="FF676A6C"/>
      <name val="Arial"/>
      <family val="2"/>
    </font>
    <font>
      <sz val="9"/>
      <name val="Arial Narrow"/>
      <family val="2"/>
    </font>
    <font>
      <sz val="10"/>
      <color theme="1"/>
      <name val="Arial"/>
      <family val="2"/>
    </font>
    <font>
      <b/>
      <sz val="10"/>
      <color theme="1"/>
      <name val="Arial"/>
      <family val="2"/>
    </font>
    <font>
      <b/>
      <sz val="10"/>
      <name val="Arial Narrow"/>
      <family val="2"/>
    </font>
    <font>
      <b/>
      <sz val="8"/>
      <color theme="1"/>
      <name val="Arial"/>
      <family val="2"/>
    </font>
    <font>
      <b/>
      <sz val="10"/>
      <name val="Arial"/>
      <family val="2"/>
    </font>
    <font>
      <sz val="10"/>
      <name val="Arial Narrow"/>
      <family val="2"/>
    </font>
    <font>
      <sz val="8"/>
      <color theme="1"/>
      <name val="Arial"/>
      <family val="2"/>
    </font>
    <font>
      <sz val="10"/>
      <color rgb="FFFF0000"/>
      <name val="Arial"/>
      <family val="2"/>
    </font>
    <font>
      <sz val="10"/>
      <color theme="1" tint="4.9989318521683403E-2"/>
      <name val="Arial"/>
      <family val="2"/>
    </font>
    <font>
      <sz val="10"/>
      <color rgb="FF000000"/>
      <name val="Arial"/>
      <family val="2"/>
    </font>
    <font>
      <sz val="10"/>
      <color theme="1"/>
      <name val="Calibri"/>
      <family val="2"/>
      <scheme val="minor"/>
    </font>
    <font>
      <sz val="10"/>
      <color theme="1"/>
      <name val="Arial Narrow"/>
      <family val="2"/>
    </font>
    <font>
      <sz val="10"/>
      <color rgb="FF676A6C"/>
      <name val="Arial"/>
      <family val="2"/>
    </font>
    <font>
      <sz val="11"/>
      <name val="Calibri"/>
      <family val="2"/>
      <scheme val="minor"/>
    </font>
    <font>
      <sz val="8"/>
      <color rgb="FF000000"/>
      <name val="Arial"/>
      <family val="2"/>
    </font>
    <font>
      <b/>
      <sz val="10"/>
      <color rgb="FF676A6C"/>
      <name val="Bahnschrift"/>
      <family val="2"/>
    </font>
    <font>
      <sz val="11"/>
      <color theme="1"/>
      <name val="Bahnschrift"/>
      <family val="2"/>
    </font>
    <font>
      <sz val="10"/>
      <color rgb="FF676A6C"/>
      <name val="Bahnschrift"/>
      <family val="2"/>
    </font>
    <font>
      <sz val="10"/>
      <color theme="0"/>
      <name val="Arial"/>
      <family val="2"/>
    </font>
    <font>
      <sz val="10"/>
      <color theme="0"/>
      <name val="Arial Narrow"/>
      <family val="2"/>
    </font>
    <font>
      <sz val="8"/>
      <color theme="0"/>
      <name val="Arial"/>
      <family val="2"/>
    </font>
    <font>
      <sz val="9"/>
      <color theme="1"/>
      <name val="Arial"/>
      <family val="2"/>
    </font>
    <font>
      <sz val="9"/>
      <color theme="1"/>
      <name val="Calibri"/>
      <family val="2"/>
      <scheme val="minor"/>
    </font>
    <font>
      <sz val="9"/>
      <name val="Calibri"/>
      <family val="2"/>
      <scheme val="minor"/>
    </font>
    <font>
      <b/>
      <sz val="11"/>
      <name val="Calibri"/>
      <family val="2"/>
      <scheme val="minor"/>
    </font>
    <font>
      <b/>
      <sz val="8"/>
      <name val="Arial"/>
      <family val="2"/>
    </font>
    <font>
      <b/>
      <sz val="10"/>
      <color rgb="FFFF0000"/>
      <name val="Arial"/>
      <family val="2"/>
    </font>
    <font>
      <sz val="11"/>
      <color theme="1"/>
      <name val="Arial"/>
      <family val="2"/>
    </font>
    <font>
      <b/>
      <sz val="9"/>
      <color indexed="81"/>
      <name val="Tahoma"/>
      <family val="2"/>
    </font>
    <font>
      <sz val="9"/>
      <color indexed="81"/>
      <name val="Tahoma"/>
      <family val="2"/>
    </font>
    <font>
      <sz val="10"/>
      <color rgb="FFFF0000"/>
      <name val="Arial Narrow"/>
      <family val="2"/>
    </font>
    <font>
      <sz val="8"/>
      <color rgb="FFFF0000"/>
      <name val="Arial"/>
      <family val="2"/>
    </font>
  </fonts>
  <fills count="9">
    <fill>
      <patternFill patternType="none"/>
    </fill>
    <fill>
      <patternFill patternType="gray125"/>
    </fill>
    <fill>
      <patternFill patternType="solid">
        <fgColor theme="4" tint="-0.499984740745262"/>
        <bgColor indexed="64"/>
      </patternFill>
    </fill>
    <fill>
      <patternFill patternType="solid">
        <fgColor theme="5" tint="0.79998168889431442"/>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rgb="FFFFCCCC"/>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style="medium">
        <color indexed="64"/>
      </bottom>
      <diagonal/>
    </border>
    <border>
      <left/>
      <right/>
      <top style="thin">
        <color indexed="64"/>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682">
    <xf numFmtId="0" fontId="0" fillId="0" borderId="0" xfId="0"/>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0" xfId="0"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164" fontId="6" fillId="3" borderId="7" xfId="0" applyNumberFormat="1" applyFont="1" applyFill="1" applyBorder="1" applyAlignment="1">
      <alignment horizontal="center"/>
    </xf>
    <xf numFmtId="0" fontId="5" fillId="0" borderId="4" xfId="0" applyFont="1" applyFill="1" applyBorder="1" applyAlignment="1">
      <alignment horizontal="center" vertical="center" wrapText="1"/>
    </xf>
    <xf numFmtId="0" fontId="0" fillId="0" borderId="0" xfId="0" applyFill="1" applyAlignment="1">
      <alignment horizontal="center" vertical="center"/>
    </xf>
    <xf numFmtId="0" fontId="6" fillId="4" borderId="9" xfId="0" applyFont="1" applyFill="1" applyBorder="1" applyAlignment="1">
      <alignment horizontal="center"/>
    </xf>
    <xf numFmtId="0" fontId="7" fillId="4" borderId="9" xfId="0" applyFont="1" applyFill="1" applyBorder="1" applyAlignment="1">
      <alignment horizontal="center" wrapText="1"/>
    </xf>
    <xf numFmtId="1" fontId="6" fillId="4" borderId="9" xfId="0" applyNumberFormat="1" applyFont="1" applyFill="1" applyBorder="1" applyAlignment="1">
      <alignment horizontal="center"/>
    </xf>
    <xf numFmtId="0" fontId="6" fillId="4" borderId="10" xfId="0" applyFont="1" applyFill="1" applyBorder="1" applyAlignment="1">
      <alignment horizontal="center"/>
    </xf>
    <xf numFmtId="0" fontId="6" fillId="4" borderId="9" xfId="0" applyFont="1" applyFill="1" applyBorder="1"/>
    <xf numFmtId="164" fontId="6" fillId="4" borderId="11" xfId="0" applyNumberFormat="1" applyFont="1" applyFill="1" applyBorder="1" applyAlignment="1">
      <alignment horizontal="center"/>
    </xf>
    <xf numFmtId="164" fontId="6" fillId="4" borderId="7" xfId="0" applyNumberFormat="1" applyFont="1" applyFill="1" applyBorder="1" applyAlignment="1">
      <alignment horizontal="center"/>
    </xf>
    <xf numFmtId="3" fontId="6" fillId="4" borderId="9" xfId="0" applyNumberFormat="1" applyFont="1" applyFill="1" applyBorder="1" applyAlignment="1">
      <alignment horizontal="center"/>
    </xf>
    <xf numFmtId="9" fontId="6" fillId="4" borderId="9" xfId="0" applyNumberFormat="1" applyFont="1" applyFill="1" applyBorder="1" applyAlignment="1">
      <alignment horizontal="center"/>
    </xf>
    <xf numFmtId="4" fontId="6" fillId="4" borderId="9" xfId="0" applyNumberFormat="1" applyFont="1" applyFill="1" applyBorder="1" applyAlignment="1">
      <alignment horizontal="right"/>
    </xf>
    <xf numFmtId="0" fontId="0" fillId="4" borderId="0" xfId="0" applyFill="1"/>
    <xf numFmtId="3" fontId="0" fillId="4" borderId="13" xfId="0" applyNumberFormat="1" applyFill="1" applyBorder="1" applyAlignment="1">
      <alignment horizontal="center"/>
    </xf>
    <xf numFmtId="0" fontId="6" fillId="4" borderId="14" xfId="0" applyFont="1" applyFill="1" applyBorder="1" applyAlignment="1">
      <alignment horizontal="center"/>
    </xf>
    <xf numFmtId="0" fontId="6" fillId="4" borderId="14" xfId="0" applyFont="1" applyFill="1" applyBorder="1" applyAlignment="1">
      <alignment horizontal="left" wrapText="1"/>
    </xf>
    <xf numFmtId="0" fontId="6" fillId="4" borderId="14" xfId="0" applyFont="1" applyFill="1" applyBorder="1" applyAlignment="1">
      <alignment horizontal="center" wrapText="1"/>
    </xf>
    <xf numFmtId="0" fontId="7" fillId="4" borderId="14" xfId="0" applyFont="1" applyFill="1" applyBorder="1" applyAlignment="1">
      <alignment horizontal="center" wrapText="1"/>
    </xf>
    <xf numFmtId="1" fontId="6" fillId="4" borderId="14" xfId="0" applyNumberFormat="1" applyFont="1" applyFill="1" applyBorder="1" applyAlignment="1">
      <alignment horizontal="center" wrapText="1"/>
    </xf>
    <xf numFmtId="0" fontId="6" fillId="4" borderId="15" xfId="0" applyFont="1" applyFill="1" applyBorder="1" applyAlignment="1">
      <alignment horizontal="center"/>
    </xf>
    <xf numFmtId="0" fontId="6" fillId="4" borderId="14" xfId="0" applyFont="1" applyFill="1" applyBorder="1"/>
    <xf numFmtId="164" fontId="6" fillId="4" borderId="16" xfId="0" applyNumberFormat="1" applyFont="1" applyFill="1" applyBorder="1" applyAlignment="1">
      <alignment horizontal="center"/>
    </xf>
    <xf numFmtId="3" fontId="6" fillId="4" borderId="14" xfId="0" applyNumberFormat="1" applyFont="1" applyFill="1" applyBorder="1" applyAlignment="1">
      <alignment horizontal="center"/>
    </xf>
    <xf numFmtId="1" fontId="6" fillId="4" borderId="14" xfId="0" applyNumberFormat="1" applyFont="1" applyFill="1" applyBorder="1" applyAlignment="1">
      <alignment horizontal="center"/>
    </xf>
    <xf numFmtId="1" fontId="6" fillId="4" borderId="7" xfId="0" applyNumberFormat="1" applyFont="1" applyFill="1" applyBorder="1" applyAlignment="1">
      <alignment horizontal="center"/>
    </xf>
    <xf numFmtId="9" fontId="6" fillId="4" borderId="14" xfId="0" applyNumberFormat="1" applyFont="1" applyFill="1" applyBorder="1" applyAlignment="1">
      <alignment horizontal="center"/>
    </xf>
    <xf numFmtId="4" fontId="6" fillId="4" borderId="14" xfId="0" applyNumberFormat="1" applyFont="1" applyFill="1" applyBorder="1" applyAlignment="1">
      <alignment horizontal="right"/>
    </xf>
    <xf numFmtId="4" fontId="6" fillId="4" borderId="7" xfId="0" applyNumberFormat="1" applyFont="1" applyFill="1" applyBorder="1" applyAlignment="1">
      <alignment horizontal="right"/>
    </xf>
    <xf numFmtId="0" fontId="6" fillId="4" borderId="17" xfId="0" applyFont="1" applyFill="1" applyBorder="1" applyAlignment="1">
      <alignment horizontal="center"/>
    </xf>
    <xf numFmtId="0" fontId="0" fillId="0" borderId="14" xfId="0" applyBorder="1" applyAlignment="1">
      <alignment horizontal="center" vertical="center"/>
    </xf>
    <xf numFmtId="3" fontId="0" fillId="4" borderId="18" xfId="0" applyNumberFormat="1" applyFill="1" applyBorder="1" applyAlignment="1">
      <alignment horizontal="center"/>
    </xf>
    <xf numFmtId="0" fontId="8" fillId="4" borderId="14" xfId="0" applyFont="1" applyFill="1" applyBorder="1" applyAlignment="1">
      <alignment horizontal="center" wrapText="1"/>
    </xf>
    <xf numFmtId="0" fontId="6" fillId="4" borderId="14" xfId="0" applyFont="1" applyFill="1" applyBorder="1" applyAlignment="1">
      <alignment horizontal="left"/>
    </xf>
    <xf numFmtId="0" fontId="6" fillId="4" borderId="19" xfId="0" applyFont="1" applyFill="1" applyBorder="1" applyAlignment="1">
      <alignment horizontal="center"/>
    </xf>
    <xf numFmtId="0" fontId="6" fillId="4" borderId="19" xfId="0" applyFont="1" applyFill="1" applyBorder="1" applyAlignment="1">
      <alignment horizontal="left"/>
    </xf>
    <xf numFmtId="0" fontId="7" fillId="4" borderId="19" xfId="0" applyFont="1" applyFill="1" applyBorder="1" applyAlignment="1">
      <alignment horizontal="center" wrapText="1"/>
    </xf>
    <xf numFmtId="0" fontId="6" fillId="4" borderId="20" xfId="0" applyFont="1" applyFill="1" applyBorder="1" applyAlignment="1">
      <alignment horizontal="center"/>
    </xf>
    <xf numFmtId="0" fontId="6" fillId="4" borderId="19" xfId="0" applyFont="1" applyFill="1" applyBorder="1"/>
    <xf numFmtId="164" fontId="6" fillId="4" borderId="19" xfId="0" applyNumberFormat="1" applyFont="1" applyFill="1" applyBorder="1" applyAlignment="1">
      <alignment horizontal="center"/>
    </xf>
    <xf numFmtId="3" fontId="6" fillId="4" borderId="19" xfId="0" applyNumberFormat="1" applyFont="1" applyFill="1" applyBorder="1" applyAlignment="1">
      <alignment horizontal="center"/>
    </xf>
    <xf numFmtId="1" fontId="6" fillId="4" borderId="21" xfId="0" applyNumberFormat="1" applyFont="1" applyFill="1" applyBorder="1" applyAlignment="1">
      <alignment horizontal="center"/>
    </xf>
    <xf numFmtId="9" fontId="6" fillId="4" borderId="19" xfId="0" applyNumberFormat="1" applyFont="1" applyFill="1" applyBorder="1" applyAlignment="1">
      <alignment horizontal="center"/>
    </xf>
    <xf numFmtId="4" fontId="6" fillId="4" borderId="21" xfId="0" applyNumberFormat="1" applyFont="1" applyFill="1" applyBorder="1" applyAlignment="1">
      <alignment horizontal="right"/>
    </xf>
    <xf numFmtId="3" fontId="0" fillId="4" borderId="22" xfId="0" applyNumberFormat="1" applyFill="1" applyBorder="1" applyAlignment="1">
      <alignment horizontal="center"/>
    </xf>
    <xf numFmtId="0" fontId="6" fillId="4" borderId="19" xfId="0" applyFont="1" applyFill="1" applyBorder="1" applyAlignment="1">
      <alignment horizontal="justify" wrapText="1"/>
    </xf>
    <xf numFmtId="0" fontId="9" fillId="0" borderId="19" xfId="0" applyFont="1" applyBorder="1" applyAlignment="1">
      <alignment wrapText="1"/>
    </xf>
    <xf numFmtId="0" fontId="6" fillId="4" borderId="19" xfId="0" applyFont="1" applyFill="1" applyBorder="1" applyAlignment="1">
      <alignment horizontal="center" wrapText="1"/>
    </xf>
    <xf numFmtId="1" fontId="6" fillId="4" borderId="19" xfId="0" applyNumberFormat="1" applyFont="1" applyFill="1" applyBorder="1" applyAlignment="1">
      <alignment horizontal="center"/>
    </xf>
    <xf numFmtId="4" fontId="6" fillId="4" borderId="19" xfId="0" applyNumberFormat="1" applyFont="1" applyFill="1" applyBorder="1" applyAlignment="1">
      <alignment horizontal="right"/>
    </xf>
    <xf numFmtId="0" fontId="6" fillId="4" borderId="14" xfId="0" applyFont="1" applyFill="1" applyBorder="1" applyAlignment="1">
      <alignment horizontal="justify" wrapText="1"/>
    </xf>
    <xf numFmtId="0" fontId="9" fillId="0" borderId="14" xfId="0" applyFont="1" applyBorder="1" applyAlignment="1">
      <alignment wrapText="1"/>
    </xf>
    <xf numFmtId="164" fontId="6" fillId="4" borderId="14" xfId="0" applyNumberFormat="1" applyFont="1" applyFill="1" applyBorder="1" applyAlignment="1">
      <alignment horizontal="center"/>
    </xf>
    <xf numFmtId="0" fontId="10" fillId="0" borderId="14" xfId="0" applyFont="1" applyBorder="1" applyAlignment="1">
      <alignment horizontal="center" vertical="center"/>
    </xf>
    <xf numFmtId="0" fontId="10" fillId="0" borderId="14" xfId="0" applyFont="1" applyBorder="1" applyAlignment="1">
      <alignment horizontal="center" wrapText="1"/>
    </xf>
    <xf numFmtId="0" fontId="10" fillId="0" borderId="14" xfId="0" applyFont="1" applyBorder="1"/>
    <xf numFmtId="1" fontId="10" fillId="0" borderId="14" xfId="0" applyNumberFormat="1" applyFont="1" applyBorder="1" applyAlignment="1">
      <alignment horizontal="right"/>
    </xf>
    <xf numFmtId="3" fontId="0" fillId="4" borderId="14" xfId="0" applyNumberFormat="1" applyFill="1" applyBorder="1" applyAlignment="1">
      <alignment horizontal="center"/>
    </xf>
    <xf numFmtId="0" fontId="11" fillId="4" borderId="14" xfId="0" applyFont="1" applyFill="1" applyBorder="1" applyAlignment="1">
      <alignment horizontal="center"/>
    </xf>
    <xf numFmtId="0" fontId="8" fillId="4" borderId="14" xfId="0" applyFont="1" applyFill="1" applyBorder="1" applyAlignment="1">
      <alignment horizontal="center"/>
    </xf>
    <xf numFmtId="49" fontId="6" fillId="4" borderId="14" xfId="0" applyNumberFormat="1" applyFont="1" applyFill="1" applyBorder="1" applyAlignment="1">
      <alignment horizontal="center"/>
    </xf>
    <xf numFmtId="43" fontId="0" fillId="0" borderId="14" xfId="1" applyFont="1" applyBorder="1" applyAlignment="1"/>
    <xf numFmtId="43" fontId="0" fillId="5" borderId="14" xfId="1" applyFont="1" applyFill="1" applyBorder="1" applyAlignment="1"/>
    <xf numFmtId="43" fontId="6" fillId="4" borderId="14" xfId="1" applyFont="1" applyFill="1" applyBorder="1" applyAlignment="1">
      <alignment horizontal="center"/>
    </xf>
    <xf numFmtId="3" fontId="3" fillId="4" borderId="23" xfId="0" applyNumberFormat="1" applyFont="1" applyFill="1" applyBorder="1" applyAlignment="1">
      <alignment horizontal="center"/>
    </xf>
    <xf numFmtId="0" fontId="12" fillId="4" borderId="24" xfId="0" applyFont="1" applyFill="1" applyBorder="1"/>
    <xf numFmtId="0" fontId="13" fillId="4" borderId="24" xfId="0" applyFont="1" applyFill="1" applyBorder="1" applyAlignment="1">
      <alignment horizontal="left" wrapText="1"/>
    </xf>
    <xf numFmtId="0" fontId="14" fillId="4" borderId="24" xfId="0" applyFont="1" applyFill="1" applyBorder="1" applyAlignment="1">
      <alignment horizontal="center" wrapText="1"/>
    </xf>
    <xf numFmtId="0" fontId="11" fillId="4" borderId="24" xfId="0" applyFont="1" applyFill="1" applyBorder="1"/>
    <xf numFmtId="0" fontId="12" fillId="4" borderId="24" xfId="0" applyFont="1" applyFill="1" applyBorder="1" applyAlignment="1">
      <alignment horizontal="center"/>
    </xf>
    <xf numFmtId="0" fontId="12" fillId="4" borderId="25" xfId="0" applyFont="1" applyFill="1" applyBorder="1"/>
    <xf numFmtId="0" fontId="3" fillId="4" borderId="24" xfId="0" applyFont="1" applyFill="1" applyBorder="1"/>
    <xf numFmtId="4" fontId="12" fillId="4" borderId="24" xfId="0" applyNumberFormat="1" applyFont="1" applyFill="1" applyBorder="1" applyAlignment="1">
      <alignment horizontal="right"/>
    </xf>
    <xf numFmtId="0" fontId="11" fillId="4" borderId="26" xfId="0" applyFont="1" applyFill="1" applyBorder="1" applyAlignment="1">
      <alignment horizontal="center"/>
    </xf>
    <xf numFmtId="0" fontId="6" fillId="4" borderId="7" xfId="0" applyFont="1" applyFill="1" applyBorder="1" applyAlignment="1">
      <alignment horizontal="center"/>
    </xf>
    <xf numFmtId="0" fontId="6" fillId="4" borderId="7" xfId="0" applyFont="1" applyFill="1" applyBorder="1" applyAlignment="1">
      <alignment horizontal="left"/>
    </xf>
    <xf numFmtId="0" fontId="7" fillId="4" borderId="7" xfId="0" applyFont="1" applyFill="1" applyBorder="1" applyAlignment="1">
      <alignment horizontal="center" wrapText="1"/>
    </xf>
    <xf numFmtId="0" fontId="6" fillId="4" borderId="27" xfId="0" applyFont="1" applyFill="1" applyBorder="1" applyAlignment="1">
      <alignment horizontal="center"/>
    </xf>
    <xf numFmtId="0" fontId="6" fillId="4" borderId="7" xfId="0" applyFont="1" applyFill="1" applyBorder="1"/>
    <xf numFmtId="164" fontId="6" fillId="4" borderId="28" xfId="0" applyNumberFormat="1" applyFont="1" applyFill="1" applyBorder="1" applyAlignment="1">
      <alignment horizontal="center"/>
    </xf>
    <xf numFmtId="3" fontId="6" fillId="4" borderId="7" xfId="0" applyNumberFormat="1" applyFont="1" applyFill="1" applyBorder="1" applyAlignment="1">
      <alignment horizontal="center"/>
    </xf>
    <xf numFmtId="0" fontId="0" fillId="4" borderId="7" xfId="0" applyFill="1" applyBorder="1"/>
    <xf numFmtId="9" fontId="6" fillId="4" borderId="7" xfId="0" applyNumberFormat="1" applyFont="1" applyFill="1" applyBorder="1" applyAlignment="1">
      <alignment horizontal="center"/>
    </xf>
    <xf numFmtId="4" fontId="15" fillId="6" borderId="7" xfId="0" applyNumberFormat="1" applyFont="1" applyFill="1" applyBorder="1" applyAlignment="1">
      <alignment horizontal="right"/>
    </xf>
    <xf numFmtId="0" fontId="6" fillId="4" borderId="29" xfId="0" applyFont="1" applyFill="1" applyBorder="1" applyAlignment="1">
      <alignment horizontal="center"/>
    </xf>
    <xf numFmtId="0" fontId="16" fillId="4" borderId="14" xfId="0" applyFont="1" applyFill="1" applyBorder="1" applyAlignment="1">
      <alignment horizontal="left" wrapText="1"/>
    </xf>
    <xf numFmtId="0" fontId="11" fillId="4" borderId="14" xfId="0" applyFont="1" applyFill="1" applyBorder="1"/>
    <xf numFmtId="9" fontId="11" fillId="4" borderId="14" xfId="0" applyNumberFormat="1" applyFont="1" applyFill="1" applyBorder="1" applyAlignment="1">
      <alignment horizontal="center"/>
    </xf>
    <xf numFmtId="3" fontId="0" fillId="4" borderId="30" xfId="0" applyNumberFormat="1" applyFill="1" applyBorder="1" applyAlignment="1">
      <alignment horizontal="center"/>
    </xf>
    <xf numFmtId="0" fontId="11" fillId="4" borderId="19" xfId="0" applyFont="1" applyFill="1" applyBorder="1" applyAlignment="1">
      <alignment horizontal="center"/>
    </xf>
    <xf numFmtId="0" fontId="16" fillId="4" borderId="19" xfId="0" applyFont="1" applyFill="1" applyBorder="1" applyAlignment="1">
      <alignment horizontal="left" wrapText="1"/>
    </xf>
    <xf numFmtId="0" fontId="11" fillId="4" borderId="19" xfId="0" applyFont="1" applyFill="1" applyBorder="1"/>
    <xf numFmtId="164" fontId="6" fillId="4" borderId="31" xfId="0" applyNumberFormat="1" applyFont="1" applyFill="1" applyBorder="1" applyAlignment="1">
      <alignment horizontal="center"/>
    </xf>
    <xf numFmtId="9" fontId="11" fillId="4" borderId="19" xfId="0" applyNumberFormat="1" applyFont="1" applyFill="1" applyBorder="1" applyAlignment="1">
      <alignment horizontal="center"/>
    </xf>
    <xf numFmtId="0" fontId="6" fillId="4" borderId="32" xfId="0" applyFont="1" applyFill="1" applyBorder="1" applyAlignment="1">
      <alignment horizontal="center"/>
    </xf>
    <xf numFmtId="3" fontId="3" fillId="4" borderId="33" xfId="0" applyNumberFormat="1" applyFont="1" applyFill="1" applyBorder="1" applyAlignment="1">
      <alignment horizontal="center"/>
    </xf>
    <xf numFmtId="0" fontId="12" fillId="4" borderId="34" xfId="0" applyFont="1" applyFill="1" applyBorder="1"/>
    <xf numFmtId="0" fontId="13" fillId="4" borderId="34" xfId="0" applyFont="1" applyFill="1" applyBorder="1" applyAlignment="1">
      <alignment horizontal="left" wrapText="1"/>
    </xf>
    <xf numFmtId="0" fontId="14" fillId="4" borderId="34" xfId="0" applyFont="1" applyFill="1" applyBorder="1" applyAlignment="1">
      <alignment horizontal="center" wrapText="1"/>
    </xf>
    <xf numFmtId="0" fontId="11" fillId="4" borderId="34" xfId="0" applyFont="1" applyFill="1" applyBorder="1"/>
    <xf numFmtId="0" fontId="12" fillId="4" borderId="34" xfId="0" applyFont="1" applyFill="1" applyBorder="1" applyAlignment="1">
      <alignment horizontal="center"/>
    </xf>
    <xf numFmtId="0" fontId="12" fillId="4" borderId="35" xfId="0" applyFont="1" applyFill="1" applyBorder="1"/>
    <xf numFmtId="4" fontId="15" fillId="4" borderId="34" xfId="0" applyNumberFormat="1" applyFont="1" applyFill="1" applyBorder="1" applyAlignment="1">
      <alignment horizontal="right"/>
    </xf>
    <xf numFmtId="0" fontId="11" fillId="4" borderId="1" xfId="0" applyFont="1" applyFill="1" applyBorder="1" applyAlignment="1">
      <alignment horizontal="center"/>
    </xf>
    <xf numFmtId="0" fontId="11" fillId="4" borderId="7" xfId="0" applyFont="1" applyFill="1" applyBorder="1"/>
    <xf numFmtId="0" fontId="16" fillId="4" borderId="7" xfId="0" applyFont="1" applyFill="1" applyBorder="1" applyAlignment="1">
      <alignment horizontal="left" wrapText="1"/>
    </xf>
    <xf numFmtId="0" fontId="17" fillId="4" borderId="7" xfId="0" applyFont="1" applyFill="1" applyBorder="1" applyAlignment="1">
      <alignment horizontal="center" wrapText="1"/>
    </xf>
    <xf numFmtId="0" fontId="11" fillId="4" borderId="27" xfId="0" applyFont="1" applyFill="1" applyBorder="1"/>
    <xf numFmtId="0" fontId="11" fillId="4" borderId="28" xfId="0" applyFont="1" applyFill="1" applyBorder="1"/>
    <xf numFmtId="4" fontId="18" fillId="4" borderId="7" xfId="0" applyNumberFormat="1" applyFont="1" applyFill="1" applyBorder="1" applyAlignment="1">
      <alignment horizontal="right"/>
    </xf>
    <xf numFmtId="0" fontId="11" fillId="4" borderId="29" xfId="0" applyFont="1" applyFill="1" applyBorder="1" applyAlignment="1">
      <alignment horizontal="center"/>
    </xf>
    <xf numFmtId="0" fontId="11" fillId="4" borderId="15" xfId="0" applyFont="1" applyFill="1" applyBorder="1" applyAlignment="1">
      <alignment horizontal="center"/>
    </xf>
    <xf numFmtId="0" fontId="11" fillId="4" borderId="17" xfId="0" applyFont="1" applyFill="1" applyBorder="1" applyAlignment="1">
      <alignment horizontal="center"/>
    </xf>
    <xf numFmtId="3" fontId="0" fillId="4" borderId="36" xfId="0" applyNumberFormat="1" applyFill="1" applyBorder="1" applyAlignment="1">
      <alignment horizontal="center"/>
    </xf>
    <xf numFmtId="0" fontId="11" fillId="4" borderId="20" xfId="0" applyFont="1" applyFill="1" applyBorder="1" applyAlignment="1">
      <alignment horizontal="center"/>
    </xf>
    <xf numFmtId="0" fontId="11" fillId="4" borderId="32" xfId="0" applyFont="1" applyFill="1" applyBorder="1" applyAlignment="1">
      <alignment horizontal="center"/>
    </xf>
    <xf numFmtId="3" fontId="3" fillId="4" borderId="1" xfId="0" applyNumberFormat="1" applyFont="1" applyFill="1" applyBorder="1" applyAlignment="1">
      <alignment horizontal="center"/>
    </xf>
    <xf numFmtId="0" fontId="12" fillId="4" borderId="37" xfId="0" applyFont="1" applyFill="1" applyBorder="1"/>
    <xf numFmtId="0" fontId="12" fillId="4" borderId="37" xfId="0" applyFont="1" applyFill="1" applyBorder="1" applyAlignment="1">
      <alignment horizontal="center"/>
    </xf>
    <xf numFmtId="0" fontId="3" fillId="4" borderId="34" xfId="0" applyFont="1" applyFill="1" applyBorder="1"/>
    <xf numFmtId="4" fontId="12" fillId="4" borderId="34" xfId="0" applyNumberFormat="1" applyFont="1" applyFill="1" applyBorder="1" applyAlignment="1">
      <alignment horizontal="right"/>
    </xf>
    <xf numFmtId="0" fontId="11" fillId="4" borderId="7" xfId="0" applyFont="1" applyFill="1" applyBorder="1" applyAlignment="1">
      <alignment horizontal="center"/>
    </xf>
    <xf numFmtId="0" fontId="6" fillId="4" borderId="15" xfId="0" applyFont="1" applyFill="1" applyBorder="1" applyAlignment="1">
      <alignment horizontal="left"/>
    </xf>
    <xf numFmtId="4" fontId="11" fillId="4" borderId="14" xfId="0" applyNumberFormat="1" applyFont="1" applyFill="1" applyBorder="1" applyAlignment="1">
      <alignment horizontal="right"/>
    </xf>
    <xf numFmtId="0" fontId="6" fillId="4" borderId="17" xfId="0" applyFont="1" applyFill="1" applyBorder="1" applyAlignment="1">
      <alignment horizontal="center" wrapText="1"/>
    </xf>
    <xf numFmtId="0" fontId="17" fillId="4" borderId="14" xfId="0" applyFont="1" applyFill="1" applyBorder="1" applyAlignment="1">
      <alignment horizontal="center" wrapText="1"/>
    </xf>
    <xf numFmtId="1" fontId="19" fillId="4" borderId="14" xfId="0" applyNumberFormat="1" applyFont="1" applyFill="1" applyBorder="1" applyAlignment="1">
      <alignment horizontal="left"/>
    </xf>
    <xf numFmtId="164" fontId="19" fillId="4" borderId="16" xfId="0" applyNumberFormat="1" applyFont="1" applyFill="1" applyBorder="1" applyAlignment="1">
      <alignment horizontal="center"/>
    </xf>
    <xf numFmtId="4" fontId="19" fillId="4" borderId="14" xfId="0" applyNumberFormat="1" applyFont="1" applyFill="1" applyBorder="1" applyAlignment="1">
      <alignment horizontal="right"/>
    </xf>
    <xf numFmtId="0" fontId="18" fillId="4" borderId="14" xfId="0" applyFont="1" applyFill="1" applyBorder="1" applyAlignment="1">
      <alignment horizontal="center"/>
    </xf>
    <xf numFmtId="0" fontId="18" fillId="4" borderId="15" xfId="0" applyFont="1" applyFill="1" applyBorder="1" applyAlignment="1">
      <alignment horizontal="center"/>
    </xf>
    <xf numFmtId="0" fontId="19" fillId="4" borderId="17" xfId="0" applyFont="1" applyFill="1" applyBorder="1" applyAlignment="1">
      <alignment horizontal="center" wrapText="1"/>
    </xf>
    <xf numFmtId="0" fontId="6" fillId="4" borderId="16" xfId="0" applyFont="1" applyFill="1" applyBorder="1" applyAlignment="1">
      <alignment horizontal="left"/>
    </xf>
    <xf numFmtId="1" fontId="6" fillId="4" borderId="14" xfId="0" applyNumberFormat="1" applyFont="1" applyFill="1" applyBorder="1" applyAlignment="1">
      <alignment horizontal="left"/>
    </xf>
    <xf numFmtId="0" fontId="11" fillId="4" borderId="17" xfId="0" applyFont="1" applyFill="1" applyBorder="1" applyAlignment="1">
      <alignment horizontal="center" wrapText="1"/>
    </xf>
    <xf numFmtId="0" fontId="20" fillId="4" borderId="14" xfId="0" applyFont="1" applyFill="1" applyBorder="1" applyAlignment="1">
      <alignment horizontal="center" wrapText="1"/>
    </xf>
    <xf numFmtId="0" fontId="20" fillId="4" borderId="17" xfId="0" applyFont="1" applyFill="1" applyBorder="1" applyAlignment="1">
      <alignment horizontal="center" wrapText="1"/>
    </xf>
    <xf numFmtId="0" fontId="21" fillId="0" borderId="14" xfId="0" applyFont="1" applyBorder="1" applyAlignment="1">
      <alignment wrapText="1"/>
    </xf>
    <xf numFmtId="0" fontId="7" fillId="4" borderId="21" xfId="0" applyFont="1" applyFill="1" applyBorder="1" applyAlignment="1">
      <alignment horizontal="center" wrapText="1"/>
    </xf>
    <xf numFmtId="0" fontId="0" fillId="0" borderId="0" xfId="0" applyAlignment="1">
      <alignment horizontal="center"/>
    </xf>
    <xf numFmtId="0" fontId="6" fillId="4" borderId="21" xfId="0" applyFont="1" applyFill="1" applyBorder="1" applyAlignment="1">
      <alignment horizontal="left"/>
    </xf>
    <xf numFmtId="0" fontId="6" fillId="4" borderId="21" xfId="0" applyFont="1" applyFill="1" applyBorder="1" applyAlignment="1">
      <alignment horizontal="center"/>
    </xf>
    <xf numFmtId="1" fontId="6" fillId="4" borderId="21" xfId="0" applyNumberFormat="1" applyFont="1" applyFill="1" applyBorder="1" applyAlignment="1">
      <alignment horizontal="left"/>
    </xf>
    <xf numFmtId="0" fontId="6" fillId="4" borderId="38" xfId="0" applyFont="1" applyFill="1" applyBorder="1" applyAlignment="1">
      <alignment horizontal="left"/>
    </xf>
    <xf numFmtId="164" fontId="6" fillId="4" borderId="39" xfId="0" applyNumberFormat="1" applyFont="1" applyFill="1" applyBorder="1" applyAlignment="1">
      <alignment horizontal="center"/>
    </xf>
    <xf numFmtId="3" fontId="6" fillId="4" borderId="21" xfId="0" applyNumberFormat="1" applyFont="1" applyFill="1" applyBorder="1" applyAlignment="1">
      <alignment horizontal="center"/>
    </xf>
    <xf numFmtId="9" fontId="6" fillId="4" borderId="21" xfId="0" applyNumberFormat="1" applyFont="1" applyFill="1" applyBorder="1" applyAlignment="1">
      <alignment horizontal="center"/>
    </xf>
    <xf numFmtId="4" fontId="11" fillId="4" borderId="21" xfId="0" applyNumberFormat="1" applyFont="1" applyFill="1" applyBorder="1" applyAlignment="1">
      <alignment horizontal="right"/>
    </xf>
    <xf numFmtId="0" fontId="6" fillId="4" borderId="38" xfId="0" applyFont="1" applyFill="1" applyBorder="1" applyAlignment="1">
      <alignment horizontal="center"/>
    </xf>
    <xf numFmtId="0" fontId="6" fillId="4" borderId="32" xfId="0" applyFont="1" applyFill="1" applyBorder="1" applyAlignment="1">
      <alignment horizontal="center" wrapText="1"/>
    </xf>
    <xf numFmtId="0" fontId="12" fillId="4" borderId="39" xfId="0" applyFont="1" applyFill="1" applyBorder="1" applyAlignment="1">
      <alignment horizontal="center"/>
    </xf>
    <xf numFmtId="0" fontId="6" fillId="4" borderId="28" xfId="0" applyFont="1" applyFill="1" applyBorder="1" applyAlignment="1">
      <alignment horizontal="center"/>
    </xf>
    <xf numFmtId="4" fontId="15" fillId="4" borderId="7" xfId="0" applyNumberFormat="1" applyFont="1" applyFill="1" applyBorder="1" applyAlignment="1">
      <alignment horizontal="right"/>
    </xf>
    <xf numFmtId="4" fontId="15" fillId="4" borderId="21" xfId="0" applyNumberFormat="1" applyFont="1" applyFill="1" applyBorder="1" applyAlignment="1">
      <alignment horizontal="right"/>
    </xf>
    <xf numFmtId="0" fontId="6" fillId="4" borderId="29" xfId="0" applyFont="1" applyFill="1" applyBorder="1" applyAlignment="1">
      <alignment horizontal="center" wrapText="1"/>
    </xf>
    <xf numFmtId="9" fontId="11" fillId="4" borderId="7" xfId="0" applyNumberFormat="1" applyFont="1" applyFill="1" applyBorder="1" applyAlignment="1">
      <alignment horizontal="center"/>
    </xf>
    <xf numFmtId="0" fontId="16" fillId="4" borderId="14" xfId="0" applyFont="1" applyFill="1" applyBorder="1" applyAlignment="1">
      <alignment horizontal="justify" wrapText="1"/>
    </xf>
    <xf numFmtId="0" fontId="0" fillId="4" borderId="14" xfId="0" applyFill="1" applyBorder="1" applyAlignment="1">
      <alignment horizontal="center" vertical="center"/>
    </xf>
    <xf numFmtId="0" fontId="16" fillId="4" borderId="0" xfId="0" applyFont="1" applyFill="1" applyAlignment="1">
      <alignment horizontal="justify" wrapText="1"/>
    </xf>
    <xf numFmtId="3" fontId="6" fillId="4" borderId="16" xfId="0" applyNumberFormat="1" applyFont="1" applyFill="1" applyBorder="1" applyAlignment="1">
      <alignment horizontal="center"/>
    </xf>
    <xf numFmtId="0" fontId="11" fillId="4" borderId="16" xfId="0" applyFont="1" applyFill="1" applyBorder="1" applyAlignment="1">
      <alignment horizontal="center"/>
    </xf>
    <xf numFmtId="0" fontId="11" fillId="4" borderId="19" xfId="0" applyFont="1" applyFill="1" applyBorder="1" applyAlignment="1">
      <alignment horizontal="center" wrapText="1"/>
    </xf>
    <xf numFmtId="4" fontId="0" fillId="4" borderId="14" xfId="1" applyNumberFormat="1" applyFont="1" applyFill="1" applyBorder="1" applyAlignment="1"/>
    <xf numFmtId="4" fontId="11" fillId="4" borderId="7" xfId="0" applyNumberFormat="1" applyFont="1" applyFill="1" applyBorder="1" applyAlignment="1">
      <alignment horizontal="right"/>
    </xf>
    <xf numFmtId="0" fontId="22" fillId="0" borderId="19" xfId="0" applyFont="1" applyBorder="1" applyAlignment="1">
      <alignment horizontal="justify" wrapText="1"/>
    </xf>
    <xf numFmtId="0" fontId="7" fillId="4" borderId="31" xfId="0" applyFont="1" applyFill="1" applyBorder="1" applyAlignment="1">
      <alignment horizontal="center" wrapText="1"/>
    </xf>
    <xf numFmtId="0" fontId="23" fillId="4" borderId="19" xfId="0" applyFont="1" applyFill="1" applyBorder="1" applyAlignment="1">
      <alignment horizontal="center" wrapText="1"/>
    </xf>
    <xf numFmtId="0" fontId="0" fillId="4" borderId="19" xfId="0" applyFill="1" applyBorder="1"/>
    <xf numFmtId="0" fontId="23" fillId="4" borderId="19" xfId="0" applyFont="1" applyFill="1" applyBorder="1" applyAlignment="1">
      <alignment wrapText="1"/>
    </xf>
    <xf numFmtId="0" fontId="0" fillId="4" borderId="14" xfId="0" applyFill="1" applyBorder="1" applyAlignment="1">
      <alignment horizontal="center" wrapText="1"/>
    </xf>
    <xf numFmtId="0" fontId="6" fillId="4" borderId="40" xfId="0" applyFont="1" applyFill="1" applyBorder="1" applyAlignment="1">
      <alignment horizontal="center"/>
    </xf>
    <xf numFmtId="43" fontId="0" fillId="4" borderId="14" xfId="1" applyFont="1" applyFill="1" applyBorder="1" applyAlignment="1">
      <alignment horizontal="center"/>
    </xf>
    <xf numFmtId="0" fontId="21" fillId="4" borderId="14" xfId="0" applyFont="1" applyFill="1" applyBorder="1" applyAlignment="1">
      <alignment wrapText="1"/>
    </xf>
    <xf numFmtId="14" fontId="11" fillId="4" borderId="16" xfId="0" applyNumberFormat="1" applyFont="1" applyFill="1" applyBorder="1" applyAlignment="1">
      <alignment horizontal="center"/>
    </xf>
    <xf numFmtId="9" fontId="6" fillId="4" borderId="40" xfId="0" applyNumberFormat="1" applyFont="1" applyFill="1" applyBorder="1" applyAlignment="1">
      <alignment horizontal="center"/>
    </xf>
    <xf numFmtId="43" fontId="0" fillId="4" borderId="14" xfId="1" applyFont="1" applyFill="1" applyBorder="1" applyAlignment="1"/>
    <xf numFmtId="0" fontId="24" fillId="4" borderId="14" xfId="0" applyFont="1" applyFill="1" applyBorder="1" applyAlignment="1">
      <alignment horizontal="center" vertical="center"/>
    </xf>
    <xf numFmtId="0" fontId="16" fillId="4" borderId="19" xfId="0" applyFont="1" applyFill="1" applyBorder="1" applyAlignment="1">
      <alignment horizontal="justify" wrapText="1"/>
    </xf>
    <xf numFmtId="0" fontId="23" fillId="4" borderId="14" xfId="0" applyFont="1" applyFill="1" applyBorder="1" applyAlignment="1">
      <alignment horizontal="center" wrapText="1"/>
    </xf>
    <xf numFmtId="0" fontId="0" fillId="4" borderId="14" xfId="0" applyFill="1" applyBorder="1"/>
    <xf numFmtId="0" fontId="0" fillId="4" borderId="19" xfId="0" applyFill="1" applyBorder="1" applyAlignment="1">
      <alignment horizontal="center" wrapText="1"/>
    </xf>
    <xf numFmtId="43" fontId="0" fillId="4" borderId="31" xfId="1" applyFont="1" applyFill="1" applyBorder="1" applyAlignment="1">
      <alignment horizontal="center"/>
    </xf>
    <xf numFmtId="0" fontId="23" fillId="4" borderId="14" xfId="0" applyFont="1" applyFill="1" applyBorder="1" applyAlignment="1">
      <alignment wrapText="1"/>
    </xf>
    <xf numFmtId="14" fontId="11" fillId="4" borderId="31" xfId="0" applyNumberFormat="1" applyFont="1" applyFill="1" applyBorder="1" applyAlignment="1">
      <alignment horizontal="center"/>
    </xf>
    <xf numFmtId="43" fontId="0" fillId="4" borderId="19" xfId="1" applyFont="1" applyFill="1" applyBorder="1" applyAlignment="1"/>
    <xf numFmtId="0" fontId="0" fillId="4" borderId="17" xfId="0" applyFill="1" applyBorder="1" applyAlignment="1">
      <alignment wrapText="1"/>
    </xf>
    <xf numFmtId="0" fontId="0" fillId="4" borderId="19" xfId="0" applyFill="1" applyBorder="1" applyAlignment="1">
      <alignment horizontal="center" vertical="center"/>
    </xf>
    <xf numFmtId="0" fontId="23" fillId="4" borderId="7" xfId="0" applyFont="1" applyFill="1" applyBorder="1" applyAlignment="1">
      <alignment horizontal="center" wrapText="1"/>
    </xf>
    <xf numFmtId="14" fontId="11" fillId="4" borderId="14" xfId="0" applyNumberFormat="1" applyFont="1" applyFill="1" applyBorder="1" applyAlignment="1">
      <alignment horizontal="center"/>
    </xf>
    <xf numFmtId="0" fontId="11" fillId="4" borderId="21" xfId="0" applyFont="1" applyFill="1" applyBorder="1" applyAlignment="1">
      <alignment horizontal="center"/>
    </xf>
    <xf numFmtId="0" fontId="7" fillId="4" borderId="0" xfId="0" applyFont="1" applyFill="1" applyAlignment="1">
      <alignment horizontal="center" wrapText="1"/>
    </xf>
    <xf numFmtId="0" fontId="23" fillId="4" borderId="21" xfId="0" applyFont="1" applyFill="1" applyBorder="1" applyAlignment="1">
      <alignment horizontal="center" wrapText="1"/>
    </xf>
    <xf numFmtId="0" fontId="0" fillId="4" borderId="21" xfId="0" applyFill="1" applyBorder="1" applyAlignment="1">
      <alignment wrapText="1"/>
    </xf>
    <xf numFmtId="43" fontId="0" fillId="4" borderId="21" xfId="1" applyFont="1" applyFill="1" applyBorder="1" applyAlignment="1">
      <alignment horizontal="center"/>
    </xf>
    <xf numFmtId="0" fontId="23" fillId="0" borderId="0" xfId="0" applyFont="1"/>
    <xf numFmtId="49" fontId="6" fillId="4" borderId="21" xfId="0" applyNumberFormat="1" applyFont="1" applyFill="1" applyBorder="1"/>
    <xf numFmtId="14" fontId="11" fillId="4" borderId="41" xfId="0" applyNumberFormat="1" applyFont="1" applyFill="1" applyBorder="1" applyAlignment="1">
      <alignment horizontal="center"/>
    </xf>
    <xf numFmtId="4" fontId="6" fillId="4" borderId="0" xfId="0" applyNumberFormat="1" applyFont="1" applyFill="1" applyAlignment="1">
      <alignment horizontal="right"/>
    </xf>
    <xf numFmtId="0" fontId="0" fillId="4" borderId="32" xfId="0" applyFill="1" applyBorder="1" applyAlignment="1">
      <alignment wrapText="1"/>
    </xf>
    <xf numFmtId="0" fontId="0" fillId="4" borderId="0" xfId="0" applyFill="1" applyAlignment="1">
      <alignment horizontal="center" vertical="center"/>
    </xf>
    <xf numFmtId="0" fontId="22" fillId="0" borderId="14" xfId="0" applyFont="1" applyBorder="1"/>
    <xf numFmtId="0" fontId="25" fillId="4" borderId="14" xfId="0" applyFont="1" applyFill="1" applyBorder="1" applyAlignment="1">
      <alignment horizontal="center" wrapText="1"/>
    </xf>
    <xf numFmtId="0" fontId="20" fillId="4" borderId="14" xfId="0" applyFont="1" applyFill="1" applyBorder="1" applyAlignment="1">
      <alignment horizontal="center"/>
    </xf>
    <xf numFmtId="49" fontId="7" fillId="4" borderId="14" xfId="0" applyNumberFormat="1" applyFont="1" applyFill="1" applyBorder="1" applyAlignment="1">
      <alignment horizontal="center" wrapText="1"/>
    </xf>
    <xf numFmtId="49" fontId="6" fillId="4" borderId="14" xfId="0" applyNumberFormat="1" applyFont="1" applyFill="1" applyBorder="1"/>
    <xf numFmtId="1" fontId="7" fillId="4" borderId="14" xfId="0" applyNumberFormat="1" applyFont="1" applyFill="1" applyBorder="1" applyAlignment="1">
      <alignment horizontal="center" wrapText="1"/>
    </xf>
    <xf numFmtId="0" fontId="16" fillId="4" borderId="15" xfId="0" applyFont="1" applyFill="1" applyBorder="1" applyAlignment="1">
      <alignment horizontal="justify" wrapText="1"/>
    </xf>
    <xf numFmtId="4" fontId="0" fillId="4" borderId="14" xfId="0" applyNumberFormat="1" applyFill="1" applyBorder="1"/>
    <xf numFmtId="0" fontId="16" fillId="4" borderId="15" xfId="0" applyFont="1" applyFill="1" applyBorder="1" applyAlignment="1">
      <alignment horizontal="left" wrapText="1"/>
    </xf>
    <xf numFmtId="0" fontId="23" fillId="4" borderId="17" xfId="0" applyFont="1" applyFill="1" applyBorder="1" applyAlignment="1">
      <alignment wrapText="1"/>
    </xf>
    <xf numFmtId="49" fontId="0" fillId="0" borderId="14" xfId="0" applyNumberFormat="1" applyBorder="1"/>
    <xf numFmtId="43" fontId="0" fillId="0" borderId="14" xfId="0" applyNumberFormat="1" applyBorder="1"/>
    <xf numFmtId="43" fontId="0" fillId="0" borderId="14" xfId="1" applyFont="1" applyBorder="1"/>
    <xf numFmtId="43" fontId="0" fillId="0" borderId="14" xfId="1" applyFont="1" applyBorder="1" applyAlignment="1">
      <alignment horizontal="center"/>
    </xf>
    <xf numFmtId="0" fontId="0" fillId="0" borderId="14" xfId="0" applyBorder="1" applyAlignment="1">
      <alignment vertical="top" wrapText="1"/>
    </xf>
    <xf numFmtId="0" fontId="0" fillId="0" borderId="14" xfId="0" applyBorder="1" applyAlignment="1">
      <alignment wrapText="1"/>
    </xf>
    <xf numFmtId="164" fontId="10" fillId="0" borderId="14" xfId="0" applyNumberFormat="1" applyFont="1" applyBorder="1"/>
    <xf numFmtId="9" fontId="10" fillId="0" borderId="14" xfId="0" applyNumberFormat="1" applyFont="1" applyBorder="1" applyAlignment="1">
      <alignment horizontal="center"/>
    </xf>
    <xf numFmtId="0" fontId="0" fillId="0" borderId="19" xfId="0" applyBorder="1" applyAlignment="1">
      <alignment wrapText="1"/>
    </xf>
    <xf numFmtId="0" fontId="10" fillId="0" borderId="19" xfId="0" applyFont="1" applyBorder="1" applyAlignment="1">
      <alignment horizontal="center" wrapText="1"/>
    </xf>
    <xf numFmtId="164" fontId="10" fillId="0" borderId="19" xfId="0" applyNumberFormat="1" applyFont="1" applyBorder="1"/>
    <xf numFmtId="9" fontId="10" fillId="0" borderId="19" xfId="0" applyNumberFormat="1" applyFont="1" applyBorder="1" applyAlignment="1">
      <alignment horizontal="center"/>
    </xf>
    <xf numFmtId="43" fontId="0" fillId="0" borderId="19" xfId="1" applyFont="1" applyBorder="1"/>
    <xf numFmtId="0" fontId="6" fillId="4" borderId="21" xfId="0" applyFont="1" applyFill="1" applyBorder="1" applyAlignment="1">
      <alignment horizontal="center" wrapText="1"/>
    </xf>
    <xf numFmtId="0" fontId="10" fillId="0" borderId="21" xfId="0" applyFont="1" applyBorder="1" applyAlignment="1">
      <alignment horizontal="center" wrapText="1"/>
    </xf>
    <xf numFmtId="0" fontId="26" fillId="0" borderId="0" xfId="0" applyFont="1"/>
    <xf numFmtId="0" fontId="27" fillId="0" borderId="14" xfId="0" applyFont="1" applyBorder="1"/>
    <xf numFmtId="0" fontId="28" fillId="0" borderId="15" xfId="0" applyFont="1" applyBorder="1" applyAlignment="1">
      <alignment wrapText="1"/>
    </xf>
    <xf numFmtId="4" fontId="6" fillId="4" borderId="41" xfId="0" applyNumberFormat="1" applyFont="1" applyFill="1" applyBorder="1" applyAlignment="1">
      <alignment horizontal="right"/>
    </xf>
    <xf numFmtId="0" fontId="6" fillId="4" borderId="42" xfId="0" applyFont="1" applyFill="1" applyBorder="1" applyAlignment="1">
      <alignment horizontal="center"/>
    </xf>
    <xf numFmtId="43" fontId="3" fillId="4" borderId="24" xfId="1" applyFont="1" applyFill="1" applyBorder="1" applyAlignment="1"/>
    <xf numFmtId="0" fontId="0" fillId="4" borderId="1" xfId="0" applyFill="1" applyBorder="1" applyAlignment="1">
      <alignment wrapText="1"/>
    </xf>
    <xf numFmtId="0" fontId="7" fillId="4" borderId="17" xfId="0" applyFont="1" applyFill="1" applyBorder="1" applyAlignment="1">
      <alignment horizontal="center"/>
    </xf>
    <xf numFmtId="0" fontId="10" fillId="0" borderId="14" xfId="0" applyFont="1" applyBorder="1" applyAlignment="1">
      <alignment horizontal="justify" vertical="justify" wrapText="1"/>
    </xf>
    <xf numFmtId="49" fontId="10" fillId="0" borderId="14" xfId="0" applyNumberFormat="1" applyFont="1" applyBorder="1" applyAlignment="1">
      <alignment wrapText="1"/>
    </xf>
    <xf numFmtId="1" fontId="10" fillId="0" borderId="14" xfId="0" applyNumberFormat="1" applyFont="1" applyBorder="1" applyAlignment="1">
      <alignment horizontal="center"/>
    </xf>
    <xf numFmtId="43" fontId="10" fillId="0" borderId="14" xfId="1" applyFont="1" applyFill="1" applyBorder="1" applyAlignment="1">
      <alignment horizontal="center"/>
    </xf>
    <xf numFmtId="0" fontId="10" fillId="0" borderId="19" xfId="0" applyFont="1" applyBorder="1" applyAlignment="1">
      <alignment horizontal="center" vertical="center"/>
    </xf>
    <xf numFmtId="0" fontId="10" fillId="0" borderId="19" xfId="0" applyFont="1" applyBorder="1" applyAlignment="1">
      <alignment horizontal="justify" vertical="justify" wrapText="1"/>
    </xf>
    <xf numFmtId="49" fontId="10" fillId="0" borderId="19" xfId="0" applyNumberFormat="1" applyFont="1" applyBorder="1"/>
    <xf numFmtId="0" fontId="20" fillId="4" borderId="19" xfId="0" applyFont="1" applyFill="1" applyBorder="1" applyAlignment="1">
      <alignment horizontal="center"/>
    </xf>
    <xf numFmtId="1" fontId="10" fillId="0" borderId="19" xfId="0" applyNumberFormat="1" applyFont="1" applyBorder="1" applyAlignment="1">
      <alignment horizontal="center"/>
    </xf>
    <xf numFmtId="43" fontId="10" fillId="0" borderId="19" xfId="1" applyFont="1" applyFill="1" applyBorder="1" applyAlignment="1">
      <alignment horizontal="center"/>
    </xf>
    <xf numFmtId="4" fontId="11" fillId="4" borderId="29" xfId="0" applyNumberFormat="1" applyFont="1" applyFill="1" applyBorder="1" applyAlignment="1">
      <alignment horizontal="center"/>
    </xf>
    <xf numFmtId="0" fontId="16" fillId="4" borderId="21" xfId="0" applyFont="1" applyFill="1" applyBorder="1" applyAlignment="1">
      <alignment horizontal="justify" wrapText="1"/>
    </xf>
    <xf numFmtId="0" fontId="17" fillId="4" borderId="21" xfId="0" applyFont="1" applyFill="1" applyBorder="1" applyAlignment="1">
      <alignment horizontal="center" wrapText="1"/>
    </xf>
    <xf numFmtId="0" fontId="11" fillId="4" borderId="21" xfId="0" applyFont="1" applyFill="1" applyBorder="1"/>
    <xf numFmtId="0" fontId="6" fillId="4" borderId="19" xfId="0" applyFont="1" applyFill="1" applyBorder="1" applyAlignment="1">
      <alignment horizontal="left" wrapText="1"/>
    </xf>
    <xf numFmtId="0" fontId="0" fillId="4" borderId="19" xfId="0" applyFill="1" applyBorder="1" applyAlignment="1">
      <alignment wrapText="1"/>
    </xf>
    <xf numFmtId="0" fontId="11" fillId="4" borderId="38" xfId="0" applyFont="1" applyFill="1" applyBorder="1" applyAlignment="1">
      <alignment horizontal="center" wrapText="1"/>
    </xf>
    <xf numFmtId="49" fontId="11" fillId="4" borderId="19" xfId="0" applyNumberFormat="1" applyFont="1" applyFill="1" applyBorder="1" applyAlignment="1">
      <alignment horizontal="center" wrapText="1"/>
    </xf>
    <xf numFmtId="0" fontId="0" fillId="4" borderId="19" xfId="0" applyFill="1" applyBorder="1" applyAlignment="1">
      <alignment horizontal="center"/>
    </xf>
    <xf numFmtId="4" fontId="18" fillId="4" borderId="21" xfId="0" applyNumberFormat="1" applyFont="1" applyFill="1" applyBorder="1" applyAlignment="1">
      <alignment horizontal="right"/>
    </xf>
    <xf numFmtId="0" fontId="11" fillId="4" borderId="38" xfId="0" applyFont="1" applyFill="1" applyBorder="1"/>
    <xf numFmtId="4" fontId="11" fillId="4" borderId="32" xfId="0" applyNumberFormat="1" applyFont="1" applyFill="1" applyBorder="1" applyAlignment="1">
      <alignment horizontal="center" wrapText="1"/>
    </xf>
    <xf numFmtId="0" fontId="11" fillId="4" borderId="27" xfId="0" applyFont="1" applyFill="1" applyBorder="1" applyAlignment="1">
      <alignment horizontal="center"/>
    </xf>
    <xf numFmtId="0" fontId="6" fillId="4" borderId="15" xfId="0" applyFont="1" applyFill="1" applyBorder="1"/>
    <xf numFmtId="0" fontId="25" fillId="4" borderId="19" xfId="0" applyFont="1" applyFill="1" applyBorder="1" applyAlignment="1">
      <alignment horizontal="center" wrapText="1"/>
    </xf>
    <xf numFmtId="49" fontId="6" fillId="4" borderId="19" xfId="0" applyNumberFormat="1" applyFont="1" applyFill="1" applyBorder="1"/>
    <xf numFmtId="49" fontId="6" fillId="4" borderId="19" xfId="0" applyNumberFormat="1" applyFont="1" applyFill="1" applyBorder="1" applyAlignment="1">
      <alignment horizontal="center"/>
    </xf>
    <xf numFmtId="164" fontId="6" fillId="4" borderId="21" xfId="0" applyNumberFormat="1" applyFont="1" applyFill="1" applyBorder="1" applyAlignment="1">
      <alignment horizontal="center"/>
    </xf>
    <xf numFmtId="0" fontId="16" fillId="4" borderId="14" xfId="0" applyFont="1" applyFill="1" applyBorder="1" applyAlignment="1">
      <alignment horizontal="left" vertical="top" wrapText="1"/>
    </xf>
    <xf numFmtId="49" fontId="11" fillId="4" borderId="14" xfId="0" applyNumberFormat="1" applyFont="1" applyFill="1" applyBorder="1"/>
    <xf numFmtId="0" fontId="16" fillId="4" borderId="19" xfId="0" applyFont="1" applyFill="1" applyBorder="1" applyAlignment="1">
      <alignment horizontal="left" vertical="top" wrapText="1"/>
    </xf>
    <xf numFmtId="0" fontId="20" fillId="4" borderId="19" xfId="0" applyFont="1" applyFill="1" applyBorder="1" applyAlignment="1">
      <alignment horizontal="center" wrapText="1"/>
    </xf>
    <xf numFmtId="49" fontId="11" fillId="4" borderId="19" xfId="0" applyNumberFormat="1" applyFont="1" applyFill="1" applyBorder="1"/>
    <xf numFmtId="0" fontId="13" fillId="4" borderId="7" xfId="0" applyFont="1" applyFill="1" applyBorder="1" applyAlignment="1">
      <alignment horizontal="left" wrapText="1"/>
    </xf>
    <xf numFmtId="0" fontId="12" fillId="4" borderId="7" xfId="0" applyFont="1" applyFill="1" applyBorder="1"/>
    <xf numFmtId="3" fontId="4" fillId="7" borderId="13" xfId="0" applyNumberFormat="1" applyFont="1" applyFill="1" applyBorder="1" applyAlignment="1">
      <alignment horizontal="center"/>
    </xf>
    <xf numFmtId="0" fontId="29" fillId="7" borderId="14" xfId="0" applyFont="1" applyFill="1" applyBorder="1" applyAlignment="1">
      <alignment horizontal="center"/>
    </xf>
    <xf numFmtId="0" fontId="30" fillId="7" borderId="15" xfId="0" applyFont="1" applyFill="1" applyBorder="1" applyAlignment="1">
      <alignment horizontal="left" wrapText="1"/>
    </xf>
    <xf numFmtId="0" fontId="31" fillId="7" borderId="14" xfId="0" applyFont="1" applyFill="1" applyBorder="1" applyAlignment="1">
      <alignment horizontal="center" wrapText="1"/>
    </xf>
    <xf numFmtId="49" fontId="29" fillId="7" borderId="14" xfId="0" applyNumberFormat="1" applyFont="1" applyFill="1" applyBorder="1" applyAlignment="1">
      <alignment horizontal="center"/>
    </xf>
    <xf numFmtId="0" fontId="29" fillId="7" borderId="7" xfId="0" applyFont="1" applyFill="1" applyBorder="1" applyAlignment="1">
      <alignment horizontal="center"/>
    </xf>
    <xf numFmtId="1" fontId="29" fillId="7" borderId="14" xfId="0" applyNumberFormat="1" applyFont="1" applyFill="1" applyBorder="1" applyAlignment="1">
      <alignment horizontal="center"/>
    </xf>
    <xf numFmtId="0" fontId="29" fillId="7" borderId="15" xfId="0" applyFont="1" applyFill="1" applyBorder="1" applyAlignment="1">
      <alignment horizontal="center"/>
    </xf>
    <xf numFmtId="0" fontId="29" fillId="7" borderId="14" xfId="0" applyFont="1" applyFill="1" applyBorder="1"/>
    <xf numFmtId="164" fontId="29" fillId="7" borderId="16" xfId="0" applyNumberFormat="1" applyFont="1" applyFill="1" applyBorder="1" applyAlignment="1">
      <alignment horizontal="center"/>
    </xf>
    <xf numFmtId="164" fontId="29" fillId="7" borderId="7" xfId="0" applyNumberFormat="1" applyFont="1" applyFill="1" applyBorder="1" applyAlignment="1">
      <alignment horizontal="center"/>
    </xf>
    <xf numFmtId="3" fontId="29" fillId="7" borderId="14" xfId="0" applyNumberFormat="1" applyFont="1" applyFill="1" applyBorder="1" applyAlignment="1">
      <alignment horizontal="center"/>
    </xf>
    <xf numFmtId="9" fontId="29" fillId="7" borderId="14" xfId="0" applyNumberFormat="1" applyFont="1" applyFill="1" applyBorder="1" applyAlignment="1">
      <alignment horizontal="center"/>
    </xf>
    <xf numFmtId="4" fontId="29" fillId="7" borderId="14" xfId="0" applyNumberFormat="1" applyFont="1" applyFill="1" applyBorder="1" applyAlignment="1">
      <alignment horizontal="right"/>
    </xf>
    <xf numFmtId="4" fontId="29" fillId="7" borderId="7" xfId="0" applyNumberFormat="1" applyFont="1" applyFill="1" applyBorder="1" applyAlignment="1">
      <alignment horizontal="right"/>
    </xf>
    <xf numFmtId="0" fontId="29" fillId="7" borderId="17" xfId="0" applyFont="1" applyFill="1" applyBorder="1" applyAlignment="1">
      <alignment horizontal="center"/>
    </xf>
    <xf numFmtId="49" fontId="11" fillId="4" borderId="14" xfId="0" applyNumberFormat="1" applyFont="1" applyFill="1" applyBorder="1" applyAlignment="1">
      <alignment horizontal="center"/>
    </xf>
    <xf numFmtId="49" fontId="25" fillId="4" borderId="14" xfId="0" applyNumberFormat="1" applyFont="1" applyFill="1" applyBorder="1" applyAlignment="1">
      <alignment horizontal="center" wrapText="1"/>
    </xf>
    <xf numFmtId="1" fontId="6" fillId="4" borderId="14" xfId="0" applyNumberFormat="1" applyFont="1" applyFill="1" applyBorder="1" applyAlignment="1">
      <alignment horizontal="right"/>
    </xf>
    <xf numFmtId="0" fontId="11" fillId="4" borderId="14" xfId="0" applyFont="1" applyFill="1" applyBorder="1" applyAlignment="1">
      <alignment horizontal="center" wrapText="1"/>
    </xf>
    <xf numFmtId="49" fontId="7" fillId="4" borderId="19" xfId="0" applyNumberFormat="1" applyFont="1" applyFill="1" applyBorder="1" applyAlignment="1">
      <alignment horizontal="center" wrapText="1"/>
    </xf>
    <xf numFmtId="49" fontId="6" fillId="4" borderId="19" xfId="0" applyNumberFormat="1" applyFont="1" applyFill="1" applyBorder="1" applyAlignment="1">
      <alignment horizontal="center" wrapText="1"/>
    </xf>
    <xf numFmtId="1" fontId="6" fillId="4" borderId="19" xfId="0" applyNumberFormat="1" applyFont="1" applyFill="1" applyBorder="1" applyAlignment="1">
      <alignment horizontal="right"/>
    </xf>
    <xf numFmtId="0" fontId="6" fillId="4" borderId="20" xfId="0" applyFont="1" applyFill="1" applyBorder="1"/>
    <xf numFmtId="4" fontId="0" fillId="4" borderId="19" xfId="1" applyNumberFormat="1" applyFont="1" applyFill="1" applyBorder="1" applyAlignment="1"/>
    <xf numFmtId="49" fontId="6" fillId="4" borderId="14" xfId="0" applyNumberFormat="1" applyFont="1" applyFill="1" applyBorder="1" applyAlignment="1">
      <alignment horizontal="center" wrapText="1"/>
    </xf>
    <xf numFmtId="43" fontId="0" fillId="4" borderId="14" xfId="1" applyFont="1" applyFill="1" applyBorder="1"/>
    <xf numFmtId="3" fontId="22" fillId="4" borderId="36" xfId="0" applyNumberFormat="1" applyFont="1" applyFill="1" applyBorder="1" applyAlignment="1">
      <alignment horizontal="center"/>
    </xf>
    <xf numFmtId="0" fontId="16" fillId="4" borderId="19" xfId="0" applyFont="1" applyFill="1" applyBorder="1" applyAlignment="1">
      <alignment horizontal="center" vertical="center"/>
    </xf>
    <xf numFmtId="0" fontId="16" fillId="4" borderId="19" xfId="0" applyFont="1" applyFill="1" applyBorder="1" applyAlignment="1">
      <alignment horizontal="justify" vertical="justify" wrapText="1"/>
    </xf>
    <xf numFmtId="49" fontId="16" fillId="4" borderId="19" xfId="0" applyNumberFormat="1" applyFont="1" applyFill="1" applyBorder="1"/>
    <xf numFmtId="49" fontId="16" fillId="4" borderId="19" xfId="0" applyNumberFormat="1" applyFont="1" applyFill="1" applyBorder="1" applyAlignment="1">
      <alignment horizontal="center" wrapText="1"/>
    </xf>
    <xf numFmtId="0" fontId="16" fillId="4" borderId="19" xfId="0" applyFont="1" applyFill="1" applyBorder="1" applyAlignment="1">
      <alignment horizontal="center" wrapText="1"/>
    </xf>
    <xf numFmtId="49" fontId="16" fillId="4" borderId="19" xfId="0" applyNumberFormat="1" applyFont="1" applyFill="1" applyBorder="1" applyAlignment="1">
      <alignment horizontal="center"/>
    </xf>
    <xf numFmtId="0" fontId="16" fillId="4" borderId="19" xfId="0" applyFont="1" applyFill="1" applyBorder="1" applyAlignment="1">
      <alignment horizontal="center"/>
    </xf>
    <xf numFmtId="0" fontId="16" fillId="4" borderId="21" xfId="0" applyFont="1" applyFill="1" applyBorder="1" applyAlignment="1">
      <alignment horizontal="center"/>
    </xf>
    <xf numFmtId="0" fontId="16" fillId="4" borderId="21" xfId="0" applyFont="1" applyFill="1" applyBorder="1"/>
    <xf numFmtId="1" fontId="16" fillId="4" borderId="19" xfId="0" applyNumberFormat="1" applyFont="1" applyFill="1" applyBorder="1" applyAlignment="1">
      <alignment horizontal="center"/>
    </xf>
    <xf numFmtId="0" fontId="22" fillId="4" borderId="19" xfId="0" applyFont="1" applyFill="1" applyBorder="1"/>
    <xf numFmtId="164" fontId="16" fillId="4" borderId="19" xfId="0" applyNumberFormat="1" applyFont="1" applyFill="1" applyBorder="1"/>
    <xf numFmtId="3" fontId="16" fillId="4" borderId="19" xfId="0" applyNumberFormat="1" applyFont="1" applyFill="1" applyBorder="1" applyAlignment="1">
      <alignment horizontal="center"/>
    </xf>
    <xf numFmtId="1" fontId="16" fillId="4" borderId="21" xfId="0" applyNumberFormat="1" applyFont="1" applyFill="1" applyBorder="1" applyAlignment="1">
      <alignment horizontal="center"/>
    </xf>
    <xf numFmtId="9" fontId="22" fillId="4" borderId="21" xfId="0" applyNumberFormat="1" applyFont="1" applyFill="1" applyBorder="1" applyAlignment="1">
      <alignment horizontal="center"/>
    </xf>
    <xf numFmtId="4" fontId="22" fillId="4" borderId="19" xfId="1" applyNumberFormat="1" applyFont="1" applyFill="1" applyBorder="1" applyAlignment="1"/>
    <xf numFmtId="4" fontId="16" fillId="4" borderId="21" xfId="0" applyNumberFormat="1" applyFont="1" applyFill="1" applyBorder="1" applyAlignment="1">
      <alignment horizontal="right"/>
    </xf>
    <xf numFmtId="0" fontId="16" fillId="4" borderId="38" xfId="0" applyFont="1" applyFill="1" applyBorder="1" applyAlignment="1">
      <alignment horizontal="center"/>
    </xf>
    <xf numFmtId="0" fontId="16" fillId="4" borderId="32" xfId="0" applyFont="1" applyFill="1" applyBorder="1" applyAlignment="1">
      <alignment horizontal="center"/>
    </xf>
    <xf numFmtId="0" fontId="22" fillId="4" borderId="14" xfId="0" applyFont="1" applyFill="1" applyBorder="1" applyAlignment="1">
      <alignment horizontal="center" vertical="center"/>
    </xf>
    <xf numFmtId="164" fontId="6" fillId="4" borderId="34" xfId="0" applyNumberFormat="1" applyFont="1" applyFill="1" applyBorder="1" applyAlignment="1">
      <alignment horizontal="center"/>
    </xf>
    <xf numFmtId="0" fontId="11" fillId="8" borderId="19" xfId="0" applyFont="1" applyFill="1" applyBorder="1" applyAlignment="1">
      <alignment horizontal="center" wrapText="1"/>
    </xf>
    <xf numFmtId="0" fontId="23" fillId="0" borderId="19" xfId="0" applyFont="1" applyBorder="1" applyAlignment="1">
      <alignment horizontal="center"/>
    </xf>
    <xf numFmtId="0" fontId="23" fillId="0" borderId="19" xfId="0" applyFont="1" applyBorder="1" applyAlignment="1">
      <alignment horizontal="center" wrapText="1"/>
    </xf>
    <xf numFmtId="0" fontId="11" fillId="4" borderId="20" xfId="0" applyFont="1" applyFill="1" applyBorder="1"/>
    <xf numFmtId="0" fontId="23" fillId="0" borderId="32" xfId="0" applyFont="1" applyBorder="1" applyAlignment="1">
      <alignment horizontal="center"/>
    </xf>
    <xf numFmtId="0" fontId="17" fillId="4" borderId="34" xfId="0" applyFont="1" applyFill="1" applyBorder="1" applyAlignment="1">
      <alignment horizontal="center" wrapText="1"/>
    </xf>
    <xf numFmtId="0" fontId="6" fillId="4" borderId="34" xfId="0" applyFont="1" applyFill="1" applyBorder="1" applyAlignment="1">
      <alignment horizontal="center"/>
    </xf>
    <xf numFmtId="0" fontId="11" fillId="4" borderId="35" xfId="0" applyFont="1" applyFill="1" applyBorder="1"/>
    <xf numFmtId="14" fontId="6" fillId="4" borderId="16" xfId="0" applyNumberFormat="1" applyFont="1" applyFill="1" applyBorder="1" applyAlignment="1">
      <alignment horizontal="center"/>
    </xf>
    <xf numFmtId="1" fontId="6" fillId="4" borderId="17" xfId="0" applyNumberFormat="1" applyFont="1" applyFill="1" applyBorder="1" applyAlignment="1">
      <alignment horizontal="center"/>
    </xf>
    <xf numFmtId="0" fontId="6" fillId="4" borderId="16" xfId="0" applyFont="1" applyFill="1" applyBorder="1" applyAlignment="1">
      <alignment horizontal="center"/>
    </xf>
    <xf numFmtId="1" fontId="17" fillId="4" borderId="14" xfId="0" applyNumberFormat="1" applyFont="1" applyFill="1" applyBorder="1" applyAlignment="1">
      <alignment horizontal="center" wrapText="1"/>
    </xf>
    <xf numFmtId="43" fontId="7" fillId="4" borderId="14" xfId="1" applyFont="1" applyFill="1" applyBorder="1" applyAlignment="1" applyProtection="1">
      <alignment horizontal="center" wrapText="1"/>
    </xf>
    <xf numFmtId="43" fontId="6" fillId="4" borderId="14" xfId="1" applyFont="1" applyFill="1" applyBorder="1" applyAlignment="1" applyProtection="1">
      <alignment horizontal="center"/>
    </xf>
    <xf numFmtId="0" fontId="11" fillId="4" borderId="15" xfId="0" applyFont="1" applyFill="1" applyBorder="1"/>
    <xf numFmtId="4" fontId="11" fillId="4" borderId="7" xfId="0" applyNumberFormat="1" applyFont="1" applyFill="1" applyBorder="1" applyAlignment="1">
      <alignment horizontal="right" wrapText="1"/>
    </xf>
    <xf numFmtId="4" fontId="11" fillId="4" borderId="14" xfId="0" applyNumberFormat="1" applyFont="1" applyFill="1" applyBorder="1" applyAlignment="1">
      <alignment horizontal="right" wrapText="1"/>
    </xf>
    <xf numFmtId="4" fontId="11" fillId="4" borderId="19" xfId="0" applyNumberFormat="1" applyFont="1" applyFill="1" applyBorder="1" applyAlignment="1">
      <alignment horizontal="right" wrapText="1"/>
    </xf>
    <xf numFmtId="49" fontId="32" fillId="4" borderId="14" xfId="0" applyNumberFormat="1" applyFont="1" applyFill="1" applyBorder="1"/>
    <xf numFmtId="4" fontId="11" fillId="4" borderId="19" xfId="0" applyNumberFormat="1" applyFont="1" applyFill="1" applyBorder="1" applyAlignment="1">
      <alignment horizontal="right"/>
    </xf>
    <xf numFmtId="0" fontId="23" fillId="0" borderId="14" xfId="0" applyFont="1" applyBorder="1"/>
    <xf numFmtId="0" fontId="23" fillId="0" borderId="14" xfId="0" applyFont="1" applyBorder="1" applyAlignment="1">
      <alignment wrapText="1"/>
    </xf>
    <xf numFmtId="164" fontId="6" fillId="4" borderId="41" xfId="0" applyNumberFormat="1" applyFont="1" applyFill="1" applyBorder="1" applyAlignment="1">
      <alignment horizontal="center"/>
    </xf>
    <xf numFmtId="0" fontId="17" fillId="4" borderId="19" xfId="0" applyFont="1" applyFill="1" applyBorder="1" applyAlignment="1">
      <alignment horizontal="center" wrapText="1"/>
    </xf>
    <xf numFmtId="0" fontId="23" fillId="0" borderId="19" xfId="0" applyFont="1" applyBorder="1"/>
    <xf numFmtId="0" fontId="23" fillId="0" borderId="19" xfId="0" applyFont="1" applyBorder="1" applyAlignment="1">
      <alignment wrapText="1"/>
    </xf>
    <xf numFmtId="49" fontId="32" fillId="4" borderId="19" xfId="0" applyNumberFormat="1" applyFont="1" applyFill="1" applyBorder="1"/>
    <xf numFmtId="4" fontId="18" fillId="4" borderId="0" xfId="0" applyNumberFormat="1" applyFont="1" applyFill="1" applyAlignment="1">
      <alignment horizontal="right"/>
    </xf>
    <xf numFmtId="164" fontId="6" fillId="4" borderId="43" xfId="0" applyNumberFormat="1" applyFont="1" applyFill="1" applyBorder="1" applyAlignment="1">
      <alignment horizontal="center"/>
    </xf>
    <xf numFmtId="164" fontId="6" fillId="4" borderId="44" xfId="0" applyNumberFormat="1" applyFont="1" applyFill="1" applyBorder="1" applyAlignment="1">
      <alignment horizontal="center"/>
    </xf>
    <xf numFmtId="0" fontId="17" fillId="4" borderId="28" xfId="0" applyFont="1" applyFill="1" applyBorder="1" applyAlignment="1">
      <alignment horizontal="center" wrapText="1"/>
    </xf>
    <xf numFmtId="0" fontId="32" fillId="4" borderId="14" xfId="0" applyFont="1" applyFill="1" applyBorder="1" applyAlignment="1">
      <alignment horizontal="center" wrapText="1"/>
    </xf>
    <xf numFmtId="0" fontId="16" fillId="4" borderId="0" xfId="0" applyFont="1" applyFill="1" applyAlignment="1">
      <alignment horizontal="left" wrapText="1"/>
    </xf>
    <xf numFmtId="0" fontId="0" fillId="0" borderId="14" xfId="0" applyBorder="1" applyAlignment="1">
      <alignment horizontal="center" vertical="center" wrapText="1"/>
    </xf>
    <xf numFmtId="0" fontId="22" fillId="0" borderId="14" xfId="0" applyFont="1" applyBorder="1" applyAlignment="1">
      <alignment horizontal="justify"/>
    </xf>
    <xf numFmtId="14" fontId="0" fillId="4" borderId="16" xfId="0" applyNumberFormat="1" applyFill="1" applyBorder="1" applyAlignment="1">
      <alignment horizontal="center"/>
    </xf>
    <xf numFmtId="1" fontId="6" fillId="4" borderId="40" xfId="0" applyNumberFormat="1" applyFont="1" applyFill="1" applyBorder="1" applyAlignment="1">
      <alignment horizontal="center"/>
    </xf>
    <xf numFmtId="0" fontId="21" fillId="0" borderId="14" xfId="0" applyFont="1" applyBorder="1" applyAlignment="1">
      <alignment horizontal="justify" wrapText="1"/>
    </xf>
    <xf numFmtId="43" fontId="0" fillId="4" borderId="19" xfId="1" applyFont="1" applyFill="1" applyBorder="1" applyAlignment="1">
      <alignment wrapText="1"/>
    </xf>
    <xf numFmtId="0" fontId="6" fillId="4" borderId="20" xfId="0" applyFont="1" applyFill="1" applyBorder="1" applyAlignment="1">
      <alignment horizontal="center" wrapText="1"/>
    </xf>
    <xf numFmtId="0" fontId="11" fillId="4" borderId="19" xfId="0" applyFont="1" applyFill="1" applyBorder="1" applyAlignment="1">
      <alignment wrapText="1"/>
    </xf>
    <xf numFmtId="14" fontId="0" fillId="4" borderId="31" xfId="0" applyNumberFormat="1" applyFill="1" applyBorder="1" applyAlignment="1">
      <alignment horizontal="center" wrapText="1"/>
    </xf>
    <xf numFmtId="3" fontId="6" fillId="4" borderId="19" xfId="0" applyNumberFormat="1" applyFont="1" applyFill="1" applyBorder="1" applyAlignment="1">
      <alignment horizontal="center" wrapText="1"/>
    </xf>
    <xf numFmtId="1" fontId="6" fillId="4" borderId="19" xfId="0" applyNumberFormat="1" applyFont="1" applyFill="1" applyBorder="1" applyAlignment="1">
      <alignment horizontal="center" wrapText="1"/>
    </xf>
    <xf numFmtId="1" fontId="6" fillId="4" borderId="40" xfId="0" applyNumberFormat="1" applyFont="1" applyFill="1" applyBorder="1" applyAlignment="1">
      <alignment horizontal="center" wrapText="1"/>
    </xf>
    <xf numFmtId="9" fontId="6" fillId="4" borderId="19" xfId="0" applyNumberFormat="1" applyFont="1" applyFill="1" applyBorder="1" applyAlignment="1">
      <alignment horizontal="center" wrapText="1"/>
    </xf>
    <xf numFmtId="4" fontId="6" fillId="4" borderId="19" xfId="0" applyNumberFormat="1" applyFont="1" applyFill="1" applyBorder="1" applyAlignment="1">
      <alignment horizontal="right" wrapText="1"/>
    </xf>
    <xf numFmtId="0" fontId="11" fillId="4" borderId="20" xfId="0" applyFont="1" applyFill="1" applyBorder="1" applyAlignment="1">
      <alignment horizontal="center" wrapText="1"/>
    </xf>
    <xf numFmtId="0" fontId="0" fillId="0" borderId="19" xfId="0" applyBorder="1" applyAlignment="1">
      <alignment horizontal="center" vertical="center"/>
    </xf>
    <xf numFmtId="14" fontId="0" fillId="0" borderId="14" xfId="0" applyNumberFormat="1" applyBorder="1"/>
    <xf numFmtId="4" fontId="0" fillId="0" borderId="14" xfId="0" applyNumberFormat="1" applyBorder="1"/>
    <xf numFmtId="0" fontId="23" fillId="0" borderId="17" xfId="0" applyFont="1" applyBorder="1" applyAlignment="1">
      <alignment wrapText="1"/>
    </xf>
    <xf numFmtId="0" fontId="21" fillId="0" borderId="19" xfId="0" applyFont="1" applyBorder="1" applyAlignment="1">
      <alignment horizontal="justify" wrapText="1"/>
    </xf>
    <xf numFmtId="49" fontId="6" fillId="4" borderId="21" xfId="0" applyNumberFormat="1" applyFont="1" applyFill="1" applyBorder="1" applyAlignment="1">
      <alignment horizontal="center"/>
    </xf>
    <xf numFmtId="43" fontId="0" fillId="4" borderId="21" xfId="1" applyFont="1" applyFill="1" applyBorder="1" applyAlignment="1"/>
    <xf numFmtId="0" fontId="8" fillId="4" borderId="38" xfId="0" applyFont="1" applyFill="1" applyBorder="1" applyAlignment="1">
      <alignment horizontal="center" wrapText="1"/>
    </xf>
    <xf numFmtId="49" fontId="11" fillId="4" borderId="21" xfId="0" applyNumberFormat="1" applyFont="1" applyFill="1" applyBorder="1"/>
    <xf numFmtId="14" fontId="0" fillId="0" borderId="41" xfId="0" applyNumberFormat="1" applyBorder="1"/>
    <xf numFmtId="0" fontId="11" fillId="4" borderId="38" xfId="0" applyFont="1" applyFill="1" applyBorder="1" applyAlignment="1">
      <alignment horizontal="center"/>
    </xf>
    <xf numFmtId="1" fontId="11" fillId="4" borderId="14" xfId="0" applyNumberFormat="1" applyFont="1" applyFill="1" applyBorder="1"/>
    <xf numFmtId="0" fontId="21" fillId="0" borderId="14" xfId="0" applyFont="1" applyBorder="1" applyAlignment="1">
      <alignment horizontal="justify" vertical="top" wrapText="1"/>
    </xf>
    <xf numFmtId="49" fontId="11" fillId="4" borderId="14" xfId="0" applyNumberFormat="1" applyFont="1" applyFill="1" applyBorder="1" applyAlignment="1">
      <alignment horizontal="right"/>
    </xf>
    <xf numFmtId="3" fontId="0" fillId="4" borderId="19" xfId="0" applyNumberFormat="1" applyFill="1" applyBorder="1" applyAlignment="1">
      <alignment horizontal="center"/>
    </xf>
    <xf numFmtId="0" fontId="10" fillId="0" borderId="19" xfId="0" applyFont="1" applyBorder="1" applyAlignment="1">
      <alignment horizontal="left" vertical="justify" wrapText="1"/>
    </xf>
    <xf numFmtId="1" fontId="10" fillId="0" borderId="19" xfId="0" applyNumberFormat="1" applyFont="1" applyBorder="1" applyAlignment="1">
      <alignment horizontal="right"/>
    </xf>
    <xf numFmtId="0" fontId="8" fillId="4" borderId="19" xfId="0" applyFont="1" applyFill="1" applyBorder="1" applyAlignment="1">
      <alignment horizontal="center" wrapText="1"/>
    </xf>
    <xf numFmtId="49" fontId="11" fillId="4" borderId="19" xfId="0" applyNumberFormat="1" applyFont="1" applyFill="1" applyBorder="1" applyAlignment="1">
      <alignment horizontal="right"/>
    </xf>
    <xf numFmtId="0" fontId="23" fillId="0" borderId="32" xfId="0" applyFont="1" applyBorder="1" applyAlignment="1">
      <alignment wrapText="1"/>
    </xf>
    <xf numFmtId="0" fontId="16" fillId="4" borderId="34" xfId="0" applyFont="1" applyFill="1" applyBorder="1" applyAlignment="1">
      <alignment horizontal="left" wrapText="1"/>
    </xf>
    <xf numFmtId="164" fontId="11" fillId="4" borderId="28" xfId="0" applyNumberFormat="1" applyFont="1" applyFill="1" applyBorder="1" applyAlignment="1">
      <alignment horizontal="center"/>
    </xf>
    <xf numFmtId="3" fontId="6" fillId="4" borderId="28" xfId="0" applyNumberFormat="1" applyFont="1" applyFill="1" applyBorder="1" applyAlignment="1">
      <alignment horizontal="center"/>
    </xf>
    <xf numFmtId="164" fontId="11" fillId="4" borderId="16" xfId="0" applyNumberFormat="1" applyFont="1" applyFill="1" applyBorder="1" applyAlignment="1">
      <alignment horizontal="center"/>
    </xf>
    <xf numFmtId="49" fontId="11" fillId="4" borderId="17" xfId="0" applyNumberFormat="1" applyFont="1" applyFill="1" applyBorder="1" applyAlignment="1">
      <alignment horizontal="center"/>
    </xf>
    <xf numFmtId="9" fontId="6" fillId="4" borderId="15" xfId="0" applyNumberFormat="1" applyFont="1" applyFill="1" applyBorder="1" applyAlignment="1">
      <alignment horizontal="center"/>
    </xf>
    <xf numFmtId="0" fontId="11" fillId="4" borderId="0" xfId="0" applyFont="1" applyFill="1" applyAlignment="1">
      <alignment horizontal="center"/>
    </xf>
    <xf numFmtId="0" fontId="6" fillId="4" borderId="0" xfId="0" applyFont="1" applyFill="1" applyAlignment="1">
      <alignment horizontal="center"/>
    </xf>
    <xf numFmtId="1" fontId="6" fillId="4" borderId="0" xfId="0" applyNumberFormat="1" applyFont="1" applyFill="1" applyAlignment="1">
      <alignment horizontal="center"/>
    </xf>
    <xf numFmtId="3" fontId="6" fillId="4" borderId="0" xfId="0" applyNumberFormat="1" applyFont="1" applyFill="1" applyAlignment="1">
      <alignment horizontal="center"/>
    </xf>
    <xf numFmtId="9" fontId="6" fillId="4" borderId="0" xfId="0" applyNumberFormat="1" applyFont="1" applyFill="1" applyAlignment="1">
      <alignment horizontal="center"/>
    </xf>
    <xf numFmtId="0" fontId="6" fillId="4" borderId="31" xfId="0" applyFont="1" applyFill="1" applyBorder="1" applyAlignment="1">
      <alignment horizontal="center"/>
    </xf>
    <xf numFmtId="3" fontId="6" fillId="4" borderId="31" xfId="0" applyNumberFormat="1" applyFont="1" applyFill="1" applyBorder="1" applyAlignment="1">
      <alignment horizontal="center"/>
    </xf>
    <xf numFmtId="14" fontId="11" fillId="4" borderId="16" xfId="0" applyNumberFormat="1" applyFont="1" applyFill="1" applyBorder="1" applyAlignment="1">
      <alignment horizontal="center" wrapText="1"/>
    </xf>
    <xf numFmtId="0" fontId="11" fillId="4" borderId="31" xfId="0" applyFont="1" applyFill="1" applyBorder="1" applyAlignment="1">
      <alignment horizontal="center"/>
    </xf>
    <xf numFmtId="0" fontId="0" fillId="4" borderId="14" xfId="0" applyFill="1" applyBorder="1" applyAlignment="1">
      <alignment wrapText="1"/>
    </xf>
    <xf numFmtId="43" fontId="0" fillId="4" borderId="19" xfId="1" applyFont="1" applyFill="1" applyBorder="1" applyAlignment="1">
      <alignment horizontal="center"/>
    </xf>
    <xf numFmtId="0" fontId="23" fillId="4" borderId="20" xfId="0" applyFont="1" applyFill="1" applyBorder="1" applyAlignment="1">
      <alignment wrapText="1"/>
    </xf>
    <xf numFmtId="14" fontId="0" fillId="4" borderId="31" xfId="0" applyNumberFormat="1" applyFill="1" applyBorder="1" applyAlignment="1">
      <alignment horizontal="center"/>
    </xf>
    <xf numFmtId="14" fontId="0" fillId="4" borderId="14" xfId="0" applyNumberFormat="1" applyFill="1" applyBorder="1" applyAlignment="1">
      <alignment horizontal="center"/>
    </xf>
    <xf numFmtId="0" fontId="11" fillId="4" borderId="21" xfId="0" applyFont="1" applyFill="1" applyBorder="1" applyAlignment="1">
      <alignment horizontal="center" wrapText="1"/>
    </xf>
    <xf numFmtId="14" fontId="0" fillId="0" borderId="0" xfId="0" applyNumberFormat="1"/>
    <xf numFmtId="0" fontId="33" fillId="0" borderId="14" xfId="0" applyFont="1" applyBorder="1" applyAlignment="1">
      <alignment horizontal="justify" vertical="top" wrapText="1"/>
    </xf>
    <xf numFmtId="49" fontId="32" fillId="4" borderId="14" xfId="0" applyNumberFormat="1" applyFont="1" applyFill="1" applyBorder="1" applyAlignment="1">
      <alignment horizontal="center"/>
    </xf>
    <xf numFmtId="0" fontId="33" fillId="0" borderId="19" xfId="0" applyFont="1" applyBorder="1" applyAlignment="1">
      <alignment horizontal="justify" vertical="top" wrapText="1"/>
    </xf>
    <xf numFmtId="49" fontId="32" fillId="4" borderId="19" xfId="0" applyNumberFormat="1" applyFont="1" applyFill="1" applyBorder="1" applyAlignment="1">
      <alignment horizontal="center"/>
    </xf>
    <xf numFmtId="14" fontId="0" fillId="0" borderId="19" xfId="0" applyNumberFormat="1" applyBorder="1"/>
    <xf numFmtId="0" fontId="23" fillId="0" borderId="14" xfId="0" applyFont="1" applyBorder="1" applyAlignment="1">
      <alignment horizontal="center"/>
    </xf>
    <xf numFmtId="0" fontId="0" fillId="4" borderId="14" xfId="0" applyFill="1" applyBorder="1" applyAlignment="1">
      <alignment horizontal="center"/>
    </xf>
    <xf numFmtId="0" fontId="23" fillId="0" borderId="14" xfId="0" applyFont="1" applyBorder="1" applyAlignment="1">
      <alignment horizontal="justify"/>
    </xf>
    <xf numFmtId="49" fontId="32" fillId="4" borderId="14" xfId="0" applyNumberFormat="1" applyFont="1" applyFill="1" applyBorder="1" applyAlignment="1">
      <alignment horizontal="right"/>
    </xf>
    <xf numFmtId="0" fontId="23" fillId="0" borderId="19" xfId="0" applyFont="1" applyBorder="1" applyAlignment="1">
      <alignment horizontal="justify"/>
    </xf>
    <xf numFmtId="49" fontId="32" fillId="4" borderId="19" xfId="0" applyNumberFormat="1" applyFont="1" applyFill="1" applyBorder="1" applyAlignment="1">
      <alignment horizontal="right"/>
    </xf>
    <xf numFmtId="0" fontId="11" fillId="4" borderId="32" xfId="0" applyFont="1" applyFill="1" applyBorder="1" applyAlignment="1">
      <alignment horizontal="center" wrapText="1"/>
    </xf>
    <xf numFmtId="49" fontId="32" fillId="4" borderId="21" xfId="0" applyNumberFormat="1" applyFont="1" applyFill="1" applyBorder="1" applyAlignment="1">
      <alignment horizontal="right"/>
    </xf>
    <xf numFmtId="9" fontId="11" fillId="4" borderId="21" xfId="0" applyNumberFormat="1" applyFont="1" applyFill="1" applyBorder="1" applyAlignment="1">
      <alignment horizontal="center"/>
    </xf>
    <xf numFmtId="0" fontId="12" fillId="4" borderId="34" xfId="0" applyFont="1" applyFill="1" applyBorder="1" applyAlignment="1">
      <alignment horizontal="center" wrapText="1"/>
    </xf>
    <xf numFmtId="0" fontId="11" fillId="4" borderId="34" xfId="0" applyFont="1" applyFill="1" applyBorder="1" applyAlignment="1">
      <alignment horizontal="center" wrapText="1"/>
    </xf>
    <xf numFmtId="14" fontId="12" fillId="4" borderId="37" xfId="0" applyNumberFormat="1" applyFont="1" applyFill="1" applyBorder="1" applyAlignment="1">
      <alignment horizontal="center" wrapText="1"/>
    </xf>
    <xf numFmtId="9" fontId="12" fillId="4" borderId="34" xfId="0" applyNumberFormat="1" applyFont="1" applyFill="1" applyBorder="1" applyAlignment="1">
      <alignment horizontal="center"/>
    </xf>
    <xf numFmtId="4" fontId="15" fillId="4" borderId="24" xfId="0" applyNumberFormat="1" applyFont="1" applyFill="1" applyBorder="1" applyAlignment="1">
      <alignment horizontal="right"/>
    </xf>
    <xf numFmtId="0" fontId="12" fillId="4" borderId="35" xfId="0" applyFont="1" applyFill="1" applyBorder="1" applyAlignment="1">
      <alignment horizontal="center"/>
    </xf>
    <xf numFmtId="0" fontId="11" fillId="4" borderId="29" xfId="0" applyFont="1" applyFill="1" applyBorder="1" applyAlignment="1">
      <alignment horizontal="left"/>
    </xf>
    <xf numFmtId="0" fontId="6" fillId="4" borderId="17" xfId="0" applyFont="1" applyFill="1" applyBorder="1" applyAlignment="1">
      <alignment horizontal="left"/>
    </xf>
    <xf numFmtId="0" fontId="11" fillId="4" borderId="17" xfId="0" applyFont="1" applyFill="1" applyBorder="1" applyAlignment="1">
      <alignment horizontal="left"/>
    </xf>
    <xf numFmtId="0" fontId="11" fillId="8" borderId="14" xfId="0" applyFont="1" applyFill="1" applyBorder="1" applyAlignment="1">
      <alignment horizontal="center" wrapText="1"/>
    </xf>
    <xf numFmtId="2" fontId="23" fillId="4" borderId="14" xfId="0" applyNumberFormat="1" applyFont="1" applyFill="1" applyBorder="1" applyAlignment="1">
      <alignment wrapText="1"/>
    </xf>
    <xf numFmtId="0" fontId="33" fillId="4" borderId="14" xfId="0" applyFont="1" applyFill="1" applyBorder="1" applyAlignment="1">
      <alignment wrapText="1"/>
    </xf>
    <xf numFmtId="0" fontId="11" fillId="4" borderId="40" xfId="0" applyFont="1" applyFill="1" applyBorder="1"/>
    <xf numFmtId="0" fontId="23" fillId="0" borderId="17" xfId="0" applyFont="1" applyBorder="1"/>
    <xf numFmtId="49" fontId="10" fillId="0" borderId="14" xfId="0" applyNumberFormat="1" applyFont="1" applyBorder="1"/>
    <xf numFmtId="3" fontId="24" fillId="7" borderId="36" xfId="0" applyNumberFormat="1" applyFont="1" applyFill="1" applyBorder="1" applyAlignment="1">
      <alignment horizontal="center"/>
    </xf>
    <xf numFmtId="0" fontId="10" fillId="7" borderId="19" xfId="0" applyFont="1" applyFill="1" applyBorder="1" applyAlignment="1">
      <alignment horizontal="center" vertical="center"/>
    </xf>
    <xf numFmtId="0" fontId="10" fillId="7" borderId="19" xfId="0" applyFont="1" applyFill="1" applyBorder="1" applyAlignment="1">
      <alignment horizontal="justify" vertical="justify" wrapText="1"/>
    </xf>
    <xf numFmtId="49" fontId="10" fillId="7" borderId="19" xfId="0" applyNumberFormat="1" applyFont="1" applyFill="1" applyBorder="1"/>
    <xf numFmtId="2" fontId="6" fillId="7" borderId="19" xfId="0" applyNumberFormat="1" applyFont="1" applyFill="1" applyBorder="1" applyAlignment="1">
      <alignment wrapText="1"/>
    </xf>
    <xf numFmtId="0" fontId="10" fillId="7" borderId="19" xfId="0" applyFont="1" applyFill="1" applyBorder="1" applyAlignment="1">
      <alignment horizontal="center" wrapText="1"/>
    </xf>
    <xf numFmtId="0" fontId="6" fillId="7" borderId="19" xfId="0" applyFont="1" applyFill="1" applyBorder="1" applyAlignment="1">
      <alignment horizontal="center"/>
    </xf>
    <xf numFmtId="49" fontId="6" fillId="7" borderId="19" xfId="0" applyNumberFormat="1" applyFont="1" applyFill="1" applyBorder="1" applyAlignment="1">
      <alignment horizontal="center"/>
    </xf>
    <xf numFmtId="0" fontId="6" fillId="7" borderId="19" xfId="0" applyFont="1" applyFill="1" applyBorder="1"/>
    <xf numFmtId="1" fontId="10" fillId="7" borderId="19" xfId="0" applyNumberFormat="1" applyFont="1" applyFill="1" applyBorder="1" applyAlignment="1">
      <alignment horizontal="right"/>
    </xf>
    <xf numFmtId="0" fontId="34" fillId="7" borderId="19" xfId="0" applyFont="1" applyFill="1" applyBorder="1" applyAlignment="1">
      <alignment wrapText="1"/>
    </xf>
    <xf numFmtId="164" fontId="6" fillId="7" borderId="19" xfId="0" applyNumberFormat="1" applyFont="1" applyFill="1" applyBorder="1" applyAlignment="1">
      <alignment horizontal="center"/>
    </xf>
    <xf numFmtId="3" fontId="6" fillId="7" borderId="19" xfId="0" applyNumberFormat="1" applyFont="1" applyFill="1" applyBorder="1" applyAlignment="1">
      <alignment horizontal="center"/>
    </xf>
    <xf numFmtId="1" fontId="6" fillId="7" borderId="19" xfId="0" applyNumberFormat="1" applyFont="1" applyFill="1" applyBorder="1" applyAlignment="1">
      <alignment horizontal="center"/>
    </xf>
    <xf numFmtId="9" fontId="6" fillId="7" borderId="19" xfId="0" applyNumberFormat="1" applyFont="1" applyFill="1" applyBorder="1" applyAlignment="1">
      <alignment horizontal="center"/>
    </xf>
    <xf numFmtId="43" fontId="35" fillId="7" borderId="19" xfId="1" applyFont="1" applyFill="1" applyBorder="1" applyAlignment="1"/>
    <xf numFmtId="4" fontId="15" fillId="7" borderId="19" xfId="0" applyNumberFormat="1" applyFont="1" applyFill="1" applyBorder="1" applyAlignment="1">
      <alignment horizontal="right"/>
    </xf>
    <xf numFmtId="0" fontId="6" fillId="7" borderId="20" xfId="0" applyFont="1" applyFill="1" applyBorder="1"/>
    <xf numFmtId="0" fontId="5" fillId="7" borderId="32" xfId="0" applyFont="1" applyFill="1" applyBorder="1"/>
    <xf numFmtId="3" fontId="24" fillId="4" borderId="22" xfId="0" applyNumberFormat="1" applyFont="1" applyFill="1" applyBorder="1" applyAlignment="1">
      <alignment horizontal="center"/>
    </xf>
    <xf numFmtId="0" fontId="10" fillId="4" borderId="21" xfId="0" applyFont="1" applyFill="1" applyBorder="1" applyAlignment="1">
      <alignment horizontal="justify" vertical="justify" wrapText="1"/>
    </xf>
    <xf numFmtId="49" fontId="10" fillId="4" borderId="21" xfId="0" applyNumberFormat="1" applyFont="1" applyFill="1" applyBorder="1"/>
    <xf numFmtId="2" fontId="6" fillId="4" borderId="21" xfId="0" applyNumberFormat="1" applyFont="1" applyFill="1" applyBorder="1" applyAlignment="1">
      <alignment wrapText="1"/>
    </xf>
    <xf numFmtId="0" fontId="26" fillId="0" borderId="15" xfId="0" applyFont="1" applyBorder="1"/>
    <xf numFmtId="0" fontId="6" fillId="4" borderId="21" xfId="0" applyFont="1" applyFill="1" applyBorder="1"/>
    <xf numFmtId="0" fontId="28" fillId="0" borderId="0" xfId="0" applyFont="1"/>
    <xf numFmtId="0" fontId="6" fillId="4" borderId="38" xfId="0" applyFont="1" applyFill="1" applyBorder="1"/>
    <xf numFmtId="3" fontId="15" fillId="4" borderId="34" xfId="0" applyNumberFormat="1" applyFont="1" applyFill="1" applyBorder="1" applyAlignment="1">
      <alignment horizontal="center"/>
    </xf>
    <xf numFmtId="1" fontId="15" fillId="4" borderId="34" xfId="0" applyNumberFormat="1" applyFont="1" applyFill="1" applyBorder="1" applyAlignment="1">
      <alignment horizontal="center"/>
    </xf>
    <xf numFmtId="49" fontId="7" fillId="4" borderId="7" xfId="0" applyNumberFormat="1" applyFont="1" applyFill="1" applyBorder="1" applyAlignment="1">
      <alignment horizontal="center" wrapText="1"/>
    </xf>
    <xf numFmtId="49" fontId="6" fillId="4" borderId="7" xfId="0" applyNumberFormat="1" applyFont="1" applyFill="1" applyBorder="1"/>
    <xf numFmtId="0" fontId="6" fillId="4" borderId="27" xfId="0" applyFont="1" applyFill="1" applyBorder="1"/>
    <xf numFmtId="14" fontId="11" fillId="4" borderId="14" xfId="0" applyNumberFormat="1" applyFont="1" applyFill="1" applyBorder="1" applyAlignment="1">
      <alignment horizontal="center" wrapText="1"/>
    </xf>
    <xf numFmtId="0" fontId="10" fillId="4" borderId="14" xfId="0" applyFont="1" applyFill="1" applyBorder="1" applyAlignment="1">
      <alignment horizontal="center" vertical="center"/>
    </xf>
    <xf numFmtId="0" fontId="10" fillId="4" borderId="14" xfId="0" applyFont="1" applyFill="1" applyBorder="1" applyAlignment="1">
      <alignment horizontal="justify" vertical="justify" wrapText="1"/>
    </xf>
    <xf numFmtId="0" fontId="10" fillId="4" borderId="19" xfId="0" applyFont="1" applyFill="1" applyBorder="1" applyAlignment="1">
      <alignment horizontal="center" vertical="center"/>
    </xf>
    <xf numFmtId="0" fontId="10" fillId="4" borderId="19" xfId="0" applyFont="1" applyFill="1" applyBorder="1" applyAlignment="1">
      <alignment horizontal="justify" vertical="justify" wrapText="1"/>
    </xf>
    <xf numFmtId="2" fontId="23" fillId="4" borderId="19" xfId="0" applyNumberFormat="1" applyFont="1" applyFill="1" applyBorder="1" applyAlignment="1">
      <alignment wrapText="1"/>
    </xf>
    <xf numFmtId="0" fontId="11" fillId="4" borderId="34" xfId="0" applyFont="1" applyFill="1" applyBorder="1" applyAlignment="1">
      <alignment horizontal="center"/>
    </xf>
    <xf numFmtId="0" fontId="16" fillId="4" borderId="27" xfId="0" applyFont="1" applyFill="1" applyBorder="1" applyAlignment="1">
      <alignment horizontal="left" wrapText="1"/>
    </xf>
    <xf numFmtId="49" fontId="10" fillId="0" borderId="14" xfId="0" applyNumberFormat="1" applyFont="1" applyBorder="1" applyAlignment="1">
      <alignment horizontal="center"/>
    </xf>
    <xf numFmtId="4" fontId="11" fillId="4" borderId="14" xfId="1" applyNumberFormat="1" applyFont="1" applyFill="1" applyBorder="1" applyAlignment="1">
      <alignment horizontal="right" wrapText="1"/>
    </xf>
    <xf numFmtId="0" fontId="23" fillId="4" borderId="15" xfId="0" applyFont="1" applyFill="1" applyBorder="1" applyAlignment="1">
      <alignment wrapText="1"/>
    </xf>
    <xf numFmtId="0" fontId="23" fillId="4" borderId="17" xfId="0" applyFont="1" applyFill="1" applyBorder="1"/>
    <xf numFmtId="0" fontId="23" fillId="4" borderId="20" xfId="0" applyFont="1" applyFill="1" applyBorder="1"/>
    <xf numFmtId="14" fontId="11" fillId="4" borderId="31" xfId="0" applyNumberFormat="1" applyFont="1" applyFill="1" applyBorder="1" applyAlignment="1">
      <alignment horizontal="center" wrapText="1"/>
    </xf>
    <xf numFmtId="0" fontId="11" fillId="4" borderId="14" xfId="0" applyFont="1" applyFill="1" applyBorder="1" applyAlignment="1">
      <alignment wrapText="1"/>
    </xf>
    <xf numFmtId="0" fontId="23" fillId="4" borderId="14" xfId="0" applyFont="1" applyFill="1" applyBorder="1"/>
    <xf numFmtId="0" fontId="0" fillId="0" borderId="14" xfId="0" applyBorder="1"/>
    <xf numFmtId="0" fontId="6" fillId="4" borderId="14" xfId="0" applyFont="1" applyFill="1" applyBorder="1" applyAlignment="1">
      <alignment vertical="top" wrapText="1"/>
    </xf>
    <xf numFmtId="0" fontId="23" fillId="4" borderId="19" xfId="0" applyFont="1" applyFill="1" applyBorder="1"/>
    <xf numFmtId="0" fontId="23" fillId="4" borderId="32" xfId="0" applyFont="1" applyFill="1" applyBorder="1"/>
    <xf numFmtId="14" fontId="12" fillId="4" borderId="34" xfId="0" applyNumberFormat="1" applyFont="1" applyFill="1" applyBorder="1" applyAlignment="1">
      <alignment horizontal="center" wrapText="1"/>
    </xf>
    <xf numFmtId="0" fontId="0" fillId="0" borderId="14" xfId="0" applyBorder="1" applyAlignment="1">
      <alignment horizontal="center" vertical="top"/>
    </xf>
    <xf numFmtId="0" fontId="0" fillId="4" borderId="14" xfId="0" applyFill="1" applyBorder="1" applyAlignment="1">
      <alignment horizontal="justify" wrapText="1"/>
    </xf>
    <xf numFmtId="0" fontId="0" fillId="0" borderId="0" xfId="0" applyAlignment="1">
      <alignment horizontal="center" vertical="top"/>
    </xf>
    <xf numFmtId="0" fontId="0" fillId="4" borderId="0" xfId="0" applyFill="1" applyAlignment="1">
      <alignment horizontal="center" vertical="top"/>
    </xf>
    <xf numFmtId="0" fontId="0" fillId="4" borderId="19" xfId="0" applyFill="1" applyBorder="1" applyAlignment="1">
      <alignment horizontal="justify" wrapText="1"/>
    </xf>
    <xf numFmtId="14" fontId="11" fillId="4" borderId="19" xfId="0" applyNumberFormat="1" applyFont="1" applyFill="1" applyBorder="1" applyAlignment="1">
      <alignment horizontal="center" wrapText="1"/>
    </xf>
    <xf numFmtId="43" fontId="0" fillId="4" borderId="19" xfId="1" applyFont="1" applyFill="1" applyBorder="1"/>
    <xf numFmtId="4" fontId="6" fillId="3" borderId="14" xfId="0" applyNumberFormat="1" applyFont="1" applyFill="1" applyBorder="1" applyAlignment="1">
      <alignment horizontal="right"/>
    </xf>
    <xf numFmtId="0" fontId="12" fillId="4" borderId="24" xfId="0" applyFont="1" applyFill="1" applyBorder="1" applyAlignment="1">
      <alignment horizontal="center" wrapText="1"/>
    </xf>
    <xf numFmtId="2" fontId="23" fillId="4" borderId="24" xfId="0" applyNumberFormat="1" applyFont="1" applyFill="1" applyBorder="1" applyAlignment="1">
      <alignment wrapText="1"/>
    </xf>
    <xf numFmtId="0" fontId="6" fillId="4" borderId="24" xfId="0" applyFont="1" applyFill="1" applyBorder="1" applyAlignment="1">
      <alignment horizontal="center"/>
    </xf>
    <xf numFmtId="14" fontId="12" fillId="4" borderId="39" xfId="0" applyNumberFormat="1" applyFont="1" applyFill="1" applyBorder="1" applyAlignment="1">
      <alignment horizontal="center" wrapText="1"/>
    </xf>
    <xf numFmtId="9" fontId="12" fillId="4" borderId="24" xfId="0" applyNumberFormat="1" applyFont="1" applyFill="1" applyBorder="1" applyAlignment="1">
      <alignment horizontal="center"/>
    </xf>
    <xf numFmtId="0" fontId="15" fillId="4" borderId="24" xfId="0" applyFont="1" applyFill="1" applyBorder="1" applyAlignment="1">
      <alignment horizontal="center"/>
    </xf>
    <xf numFmtId="0" fontId="15" fillId="4" borderId="25" xfId="0" applyFont="1" applyFill="1" applyBorder="1" applyAlignment="1">
      <alignment horizontal="center"/>
    </xf>
    <xf numFmtId="0" fontId="6" fillId="4" borderId="26" xfId="0" applyFont="1" applyFill="1" applyBorder="1" applyAlignment="1">
      <alignment horizontal="center"/>
    </xf>
    <xf numFmtId="0" fontId="9" fillId="4" borderId="14" xfId="0" applyFont="1" applyFill="1" applyBorder="1" applyAlignment="1">
      <alignment wrapText="1"/>
    </xf>
    <xf numFmtId="43" fontId="0" fillId="4" borderId="14" xfId="1" applyFont="1" applyFill="1" applyBorder="1" applyAlignment="1">
      <alignment horizontal="right"/>
    </xf>
    <xf numFmtId="0" fontId="0" fillId="4" borderId="17" xfId="0" applyFill="1" applyBorder="1"/>
    <xf numFmtId="0" fontId="0" fillId="4" borderId="21" xfId="0" applyFill="1" applyBorder="1" applyAlignment="1">
      <alignment horizontal="center"/>
    </xf>
    <xf numFmtId="2" fontId="23" fillId="4" borderId="21" xfId="0" applyNumberFormat="1" applyFont="1" applyFill="1" applyBorder="1" applyAlignment="1">
      <alignment wrapText="1"/>
    </xf>
    <xf numFmtId="0" fontId="6" fillId="4" borderId="41" xfId="0" applyFont="1" applyFill="1" applyBorder="1" applyAlignment="1">
      <alignment horizontal="center"/>
    </xf>
    <xf numFmtId="0" fontId="0" fillId="4" borderId="41" xfId="0" applyFill="1" applyBorder="1" applyAlignment="1">
      <alignment horizontal="center"/>
    </xf>
    <xf numFmtId="0" fontId="9" fillId="4" borderId="41" xfId="0" applyFont="1" applyFill="1" applyBorder="1" applyAlignment="1">
      <alignment wrapText="1"/>
    </xf>
    <xf numFmtId="49" fontId="11" fillId="4" borderId="41" xfId="0" applyNumberFormat="1" applyFont="1" applyFill="1" applyBorder="1" applyAlignment="1">
      <alignment horizontal="right"/>
    </xf>
    <xf numFmtId="43" fontId="0" fillId="4" borderId="21" xfId="1" applyFont="1" applyFill="1" applyBorder="1"/>
    <xf numFmtId="0" fontId="9" fillId="4" borderId="19" xfId="0" applyFont="1" applyFill="1" applyBorder="1" applyAlignment="1">
      <alignment wrapText="1"/>
    </xf>
    <xf numFmtId="0" fontId="0" fillId="0" borderId="17" xfId="0" applyBorder="1" applyAlignment="1">
      <alignment horizontal="center" vertical="center"/>
    </xf>
    <xf numFmtId="0" fontId="22" fillId="4" borderId="19" xfId="0" applyFont="1" applyFill="1" applyBorder="1" applyAlignment="1">
      <alignment wrapText="1"/>
    </xf>
    <xf numFmtId="49" fontId="6" fillId="4" borderId="19" xfId="0" applyNumberFormat="1" applyFont="1" applyFill="1" applyBorder="1" applyAlignment="1">
      <alignment wrapText="1"/>
    </xf>
    <xf numFmtId="0" fontId="15" fillId="4" borderId="34" xfId="0" applyFont="1" applyFill="1" applyBorder="1"/>
    <xf numFmtId="0" fontId="36" fillId="4" borderId="34" xfId="0" applyFont="1" applyFill="1" applyBorder="1" applyAlignment="1">
      <alignment horizontal="center" wrapText="1"/>
    </xf>
    <xf numFmtId="0" fontId="6" fillId="4" borderId="34" xfId="0" applyFont="1" applyFill="1" applyBorder="1"/>
    <xf numFmtId="0" fontId="15" fillId="4" borderId="34" xfId="0" applyFont="1" applyFill="1" applyBorder="1" applyAlignment="1">
      <alignment horizontal="center"/>
    </xf>
    <xf numFmtId="0" fontId="15" fillId="4" borderId="35" xfId="0" applyFont="1" applyFill="1" applyBorder="1"/>
    <xf numFmtId="0" fontId="15" fillId="4" borderId="37" xfId="0" applyFont="1" applyFill="1" applyBorder="1"/>
    <xf numFmtId="0" fontId="6" fillId="4" borderId="1" xfId="0" applyFont="1" applyFill="1" applyBorder="1" applyAlignment="1">
      <alignment horizontal="center"/>
    </xf>
    <xf numFmtId="0" fontId="6" fillId="4" borderId="28" xfId="0" applyFont="1" applyFill="1" applyBorder="1"/>
    <xf numFmtId="49" fontId="7" fillId="4" borderId="21" xfId="0" applyNumberFormat="1" applyFont="1" applyFill="1" applyBorder="1" applyAlignment="1">
      <alignment horizontal="center" wrapText="1"/>
    </xf>
    <xf numFmtId="2" fontId="23" fillId="4" borderId="14" xfId="0" applyNumberFormat="1" applyFont="1" applyFill="1" applyBorder="1" applyAlignment="1">
      <alignment horizontal="center" wrapText="1"/>
    </xf>
    <xf numFmtId="0" fontId="23" fillId="4" borderId="14" xfId="0" applyFont="1" applyFill="1" applyBorder="1" applyAlignment="1">
      <alignment horizontal="center"/>
    </xf>
    <xf numFmtId="4" fontId="6" fillId="4" borderId="14" xfId="0" applyNumberFormat="1" applyFont="1" applyFill="1" applyBorder="1" applyAlignment="1">
      <alignment horizontal="center"/>
    </xf>
    <xf numFmtId="0" fontId="22" fillId="0" borderId="14" xfId="0" applyFont="1" applyBorder="1" applyAlignment="1">
      <alignment wrapText="1"/>
    </xf>
    <xf numFmtId="0" fontId="22" fillId="4" borderId="14" xfId="0" applyFont="1" applyFill="1" applyBorder="1" applyAlignment="1">
      <alignment vertical="top" wrapText="1"/>
    </xf>
    <xf numFmtId="0" fontId="6" fillId="4" borderId="14" xfId="0" applyFont="1" applyFill="1" applyBorder="1" applyAlignment="1">
      <alignment wrapText="1"/>
    </xf>
    <xf numFmtId="0" fontId="6" fillId="4" borderId="19" xfId="0" applyFont="1" applyFill="1" applyBorder="1" applyAlignment="1">
      <alignment wrapText="1"/>
    </xf>
    <xf numFmtId="2" fontId="23" fillId="4" borderId="19" xfId="0" applyNumberFormat="1" applyFont="1" applyFill="1" applyBorder="1" applyAlignment="1">
      <alignment horizontal="center" wrapText="1"/>
    </xf>
    <xf numFmtId="14" fontId="12" fillId="4" borderId="37" xfId="0" applyNumberFormat="1" applyFont="1" applyFill="1" applyBorder="1"/>
    <xf numFmtId="0" fontId="15" fillId="4" borderId="24" xfId="0" applyFont="1" applyFill="1" applyBorder="1"/>
    <xf numFmtId="0" fontId="11" fillId="4" borderId="41" xfId="0" applyFont="1" applyFill="1" applyBorder="1"/>
    <xf numFmtId="0" fontId="0" fillId="4" borderId="21" xfId="0" applyFill="1" applyBorder="1"/>
    <xf numFmtId="0" fontId="15" fillId="4" borderId="21" xfId="0" applyFont="1" applyFill="1" applyBorder="1"/>
    <xf numFmtId="4" fontId="15" fillId="6" borderId="21" xfId="0" applyNumberFormat="1" applyFont="1" applyFill="1" applyBorder="1" applyAlignment="1">
      <alignment horizontal="right"/>
    </xf>
    <xf numFmtId="4" fontId="0" fillId="0" borderId="0" xfId="0" applyNumberFormat="1"/>
    <xf numFmtId="0" fontId="0" fillId="0" borderId="19" xfId="0" applyBorder="1" applyAlignment="1">
      <alignment horizontal="center"/>
    </xf>
    <xf numFmtId="49" fontId="11" fillId="4" borderId="19" xfId="0" applyNumberFormat="1" applyFont="1" applyFill="1" applyBorder="1" applyAlignment="1">
      <alignment horizontal="center"/>
    </xf>
    <xf numFmtId="14" fontId="11" fillId="4" borderId="19" xfId="0" applyNumberFormat="1" applyFont="1" applyFill="1" applyBorder="1"/>
    <xf numFmtId="9" fontId="6" fillId="4" borderId="19" xfId="0" applyNumberFormat="1" applyFont="1" applyFill="1" applyBorder="1"/>
    <xf numFmtId="4" fontId="15" fillId="4" borderId="19" xfId="0" applyNumberFormat="1" applyFont="1" applyFill="1" applyBorder="1" applyAlignment="1">
      <alignment horizontal="right"/>
    </xf>
    <xf numFmtId="3" fontId="0" fillId="4" borderId="45" xfId="0" applyNumberFormat="1" applyFill="1" applyBorder="1" applyAlignment="1">
      <alignment horizontal="center"/>
    </xf>
    <xf numFmtId="0" fontId="11" fillId="4" borderId="46" xfId="0" applyFont="1" applyFill="1" applyBorder="1"/>
    <xf numFmtId="0" fontId="16" fillId="4" borderId="46" xfId="0" applyFont="1" applyFill="1" applyBorder="1" applyAlignment="1">
      <alignment horizontal="justify" wrapText="1"/>
    </xf>
    <xf numFmtId="0" fontId="17" fillId="4" borderId="46" xfId="0" applyFont="1" applyFill="1" applyBorder="1" applyAlignment="1">
      <alignment horizontal="center" wrapText="1"/>
    </xf>
    <xf numFmtId="0" fontId="6" fillId="4" borderId="46" xfId="0" applyFont="1" applyFill="1" applyBorder="1" applyAlignment="1">
      <alignment horizontal="center"/>
    </xf>
    <xf numFmtId="0" fontId="11" fillId="4" borderId="46" xfId="0" applyFont="1" applyFill="1" applyBorder="1" applyAlignment="1">
      <alignment horizontal="center"/>
    </xf>
    <xf numFmtId="0" fontId="23" fillId="0" borderId="46" xfId="0" applyFont="1" applyBorder="1" applyAlignment="1">
      <alignment wrapText="1"/>
    </xf>
    <xf numFmtId="49" fontId="11" fillId="4" borderId="46" xfId="0" applyNumberFormat="1" applyFont="1" applyFill="1" applyBorder="1" applyAlignment="1">
      <alignment horizontal="center"/>
    </xf>
    <xf numFmtId="14" fontId="11" fillId="4" borderId="46" xfId="0" applyNumberFormat="1" applyFont="1" applyFill="1" applyBorder="1"/>
    <xf numFmtId="0" fontId="0" fillId="4" borderId="46" xfId="0" applyFill="1" applyBorder="1"/>
    <xf numFmtId="9" fontId="6" fillId="4" borderId="46" xfId="0" applyNumberFormat="1" applyFont="1" applyFill="1" applyBorder="1"/>
    <xf numFmtId="4" fontId="11" fillId="4" borderId="46" xfId="0" applyNumberFormat="1" applyFont="1" applyFill="1" applyBorder="1" applyAlignment="1">
      <alignment horizontal="right"/>
    </xf>
    <xf numFmtId="4" fontId="6" fillId="4" borderId="46" xfId="0" applyNumberFormat="1" applyFont="1" applyFill="1" applyBorder="1" applyAlignment="1">
      <alignment horizontal="right"/>
    </xf>
    <xf numFmtId="4" fontId="15" fillId="4" borderId="46" xfId="0" applyNumberFormat="1" applyFont="1" applyFill="1" applyBorder="1" applyAlignment="1">
      <alignment horizontal="right"/>
    </xf>
    <xf numFmtId="0" fontId="11" fillId="4" borderId="47" xfId="0" applyFont="1" applyFill="1" applyBorder="1"/>
    <xf numFmtId="0" fontId="15" fillId="4" borderId="7" xfId="0" applyFont="1" applyFill="1" applyBorder="1"/>
    <xf numFmtId="0" fontId="0" fillId="4" borderId="7" xfId="0" applyFill="1" applyBorder="1" applyAlignment="1">
      <alignment wrapText="1"/>
    </xf>
    <xf numFmtId="4" fontId="0" fillId="4" borderId="7" xfId="1" applyNumberFormat="1" applyFont="1" applyFill="1" applyBorder="1" applyAlignment="1"/>
    <xf numFmtId="4" fontId="15" fillId="4" borderId="14" xfId="0" applyNumberFormat="1" applyFont="1" applyFill="1" applyBorder="1" applyAlignment="1">
      <alignment horizontal="right"/>
    </xf>
    <xf numFmtId="0" fontId="11" fillId="4" borderId="7" xfId="0" applyFont="1" applyFill="1" applyBorder="1" applyAlignment="1">
      <alignment wrapText="1"/>
    </xf>
    <xf numFmtId="4" fontId="12" fillId="6" borderId="7" xfId="0" applyNumberFormat="1" applyFont="1" applyFill="1" applyBorder="1" applyAlignment="1">
      <alignment horizontal="right"/>
    </xf>
    <xf numFmtId="0" fontId="11" fillId="4" borderId="48" xfId="0" applyFont="1" applyFill="1" applyBorder="1"/>
    <xf numFmtId="164" fontId="6" fillId="4" borderId="49" xfId="0" applyNumberFormat="1" applyFont="1" applyFill="1" applyBorder="1" applyAlignment="1">
      <alignment horizontal="center"/>
    </xf>
    <xf numFmtId="0" fontId="6" fillId="4" borderId="27" xfId="0" applyFont="1" applyFill="1" applyBorder="1" applyAlignment="1">
      <alignment horizontal="left"/>
    </xf>
    <xf numFmtId="0" fontId="10" fillId="0" borderId="20" xfId="0" applyFont="1" applyBorder="1" applyAlignment="1">
      <alignment horizontal="justify" vertical="justify" wrapText="1"/>
    </xf>
    <xf numFmtId="4" fontId="6" fillId="4" borderId="17" xfId="0" applyNumberFormat="1" applyFont="1" applyFill="1" applyBorder="1" applyAlignment="1">
      <alignment horizontal="center"/>
    </xf>
    <xf numFmtId="0" fontId="0" fillId="0" borderId="14" xfId="0" applyBorder="1" applyAlignment="1">
      <alignment horizontal="center"/>
    </xf>
    <xf numFmtId="49" fontId="7" fillId="4" borderId="14" xfId="0" applyNumberFormat="1" applyFont="1" applyFill="1" applyBorder="1"/>
    <xf numFmtId="0" fontId="11" fillId="4" borderId="50" xfId="0" applyFont="1" applyFill="1" applyBorder="1" applyAlignment="1">
      <alignment horizontal="center"/>
    </xf>
    <xf numFmtId="3" fontId="0" fillId="4" borderId="10" xfId="0" applyNumberFormat="1" applyFill="1" applyBorder="1" applyAlignment="1">
      <alignment horizontal="center"/>
    </xf>
    <xf numFmtId="0" fontId="11" fillId="4" borderId="10" xfId="0" applyFont="1" applyFill="1" applyBorder="1"/>
    <xf numFmtId="0" fontId="11" fillId="4" borderId="10" xfId="0" applyFont="1" applyFill="1" applyBorder="1" applyAlignment="1">
      <alignment wrapText="1"/>
    </xf>
    <xf numFmtId="0" fontId="17" fillId="4" borderId="10" xfId="0" applyFont="1" applyFill="1" applyBorder="1" applyAlignment="1">
      <alignment horizontal="center" wrapText="1"/>
    </xf>
    <xf numFmtId="0" fontId="11" fillId="4" borderId="9" xfId="0" applyFont="1" applyFill="1" applyBorder="1"/>
    <xf numFmtId="0" fontId="11" fillId="4" borderId="51" xfId="0" applyFont="1" applyFill="1" applyBorder="1"/>
    <xf numFmtId="0" fontId="11" fillId="4" borderId="9" xfId="0" applyFont="1" applyFill="1" applyBorder="1" applyAlignment="1">
      <alignment horizontal="center"/>
    </xf>
    <xf numFmtId="0" fontId="0" fillId="4" borderId="9" xfId="0" applyFill="1" applyBorder="1"/>
    <xf numFmtId="4" fontId="11" fillId="4" borderId="9" xfId="0" applyNumberFormat="1" applyFont="1" applyFill="1" applyBorder="1" applyAlignment="1">
      <alignment horizontal="right"/>
    </xf>
    <xf numFmtId="4" fontId="11" fillId="4" borderId="11" xfId="0" applyNumberFormat="1" applyFont="1" applyFill="1" applyBorder="1" applyAlignment="1">
      <alignment horizontal="right"/>
    </xf>
    <xf numFmtId="4" fontId="18" fillId="4" borderId="51" xfId="0" applyNumberFormat="1" applyFont="1" applyFill="1" applyBorder="1" applyAlignment="1">
      <alignment horizontal="right"/>
    </xf>
    <xf numFmtId="4" fontId="12" fillId="6" borderId="11" xfId="0" applyNumberFormat="1" applyFont="1" applyFill="1" applyBorder="1" applyAlignment="1">
      <alignment horizontal="right"/>
    </xf>
    <xf numFmtId="3" fontId="3" fillId="4" borderId="52" xfId="0" applyNumberFormat="1" applyFont="1" applyFill="1" applyBorder="1" applyAlignment="1">
      <alignment horizontal="center"/>
    </xf>
    <xf numFmtId="0" fontId="11" fillId="4" borderId="52" xfId="0" applyFont="1" applyFill="1" applyBorder="1"/>
    <xf numFmtId="0" fontId="12" fillId="4" borderId="52" xfId="0" applyFont="1" applyFill="1" applyBorder="1" applyAlignment="1">
      <alignment wrapText="1"/>
    </xf>
    <xf numFmtId="0" fontId="36" fillId="4" borderId="52" xfId="0" applyFont="1" applyFill="1" applyBorder="1" applyAlignment="1">
      <alignment horizontal="center" wrapText="1"/>
    </xf>
    <xf numFmtId="0" fontId="15" fillId="4" borderId="52" xfId="0" applyFont="1" applyFill="1" applyBorder="1"/>
    <xf numFmtId="0" fontId="6" fillId="4" borderId="52" xfId="0" applyFont="1" applyFill="1" applyBorder="1"/>
    <xf numFmtId="0" fontId="15" fillId="4" borderId="52" xfId="0" applyFont="1" applyFill="1" applyBorder="1" applyAlignment="1">
      <alignment horizontal="center"/>
    </xf>
    <xf numFmtId="0" fontId="15" fillId="4" borderId="53" xfId="0" applyFont="1" applyFill="1" applyBorder="1"/>
    <xf numFmtId="0" fontId="0" fillId="4" borderId="52" xfId="0" applyFill="1" applyBorder="1"/>
    <xf numFmtId="4" fontId="15" fillId="4" borderId="52" xfId="0" applyNumberFormat="1" applyFont="1" applyFill="1" applyBorder="1" applyAlignment="1">
      <alignment horizontal="right"/>
    </xf>
    <xf numFmtId="0" fontId="6" fillId="4" borderId="50" xfId="0" applyFont="1" applyFill="1" applyBorder="1" applyAlignment="1">
      <alignment horizontal="center"/>
    </xf>
    <xf numFmtId="3" fontId="0" fillId="4" borderId="0" xfId="0" applyNumberFormat="1" applyFill="1" applyAlignment="1">
      <alignment horizontal="center"/>
    </xf>
    <xf numFmtId="0" fontId="11" fillId="4" borderId="0" xfId="0" applyFont="1" applyFill="1"/>
    <xf numFmtId="0" fontId="11" fillId="4" borderId="0" xfId="0" applyFont="1" applyFill="1" applyAlignment="1">
      <alignment wrapText="1"/>
    </xf>
    <xf numFmtId="0" fontId="17" fillId="4" borderId="0" xfId="0" applyFont="1" applyFill="1" applyAlignment="1">
      <alignment horizontal="center" wrapText="1"/>
    </xf>
    <xf numFmtId="4" fontId="11" fillId="4" borderId="0" xfId="0" applyNumberFormat="1" applyFont="1" applyFill="1" applyAlignment="1">
      <alignment horizontal="right"/>
    </xf>
    <xf numFmtId="0" fontId="11" fillId="4" borderId="0" xfId="0" applyFont="1" applyFill="1" applyAlignment="1">
      <alignment horizontal="right"/>
    </xf>
    <xf numFmtId="4" fontId="37" fillId="6" borderId="0" xfId="0" applyNumberFormat="1" applyFont="1" applyFill="1" applyAlignment="1">
      <alignment horizontal="right"/>
    </xf>
    <xf numFmtId="0" fontId="38" fillId="4" borderId="0" xfId="0" applyFont="1" applyFill="1"/>
    <xf numFmtId="43" fontId="11" fillId="4" borderId="0" xfId="1" applyFont="1" applyFill="1" applyAlignment="1">
      <alignment horizontal="right"/>
    </xf>
    <xf numFmtId="43" fontId="11" fillId="4" borderId="0" xfId="0" applyNumberFormat="1" applyFont="1" applyFill="1" applyAlignment="1">
      <alignment horizontal="right"/>
    </xf>
    <xf numFmtId="3" fontId="2" fillId="4" borderId="8" xfId="0" applyNumberFormat="1" applyFont="1" applyFill="1" applyBorder="1" applyAlignment="1">
      <alignment horizontal="center"/>
    </xf>
    <xf numFmtId="0" fontId="18" fillId="4" borderId="9" xfId="0" applyFont="1" applyFill="1" applyBorder="1" applyAlignment="1">
      <alignment horizontal="center"/>
    </xf>
    <xf numFmtId="0" fontId="18" fillId="4" borderId="9" xfId="0" applyFont="1" applyFill="1" applyBorder="1" applyAlignment="1">
      <alignment horizontal="left" wrapText="1"/>
    </xf>
    <xf numFmtId="3" fontId="2" fillId="4" borderId="13" xfId="0" applyNumberFormat="1" applyFont="1" applyFill="1" applyBorder="1" applyAlignment="1">
      <alignment horizontal="center"/>
    </xf>
    <xf numFmtId="0" fontId="18" fillId="4" borderId="14" xfId="0" applyFont="1" applyFill="1" applyBorder="1" applyAlignment="1">
      <alignment horizontal="left" wrapText="1"/>
    </xf>
    <xf numFmtId="3" fontId="2" fillId="4" borderId="18" xfId="0" applyNumberFormat="1" applyFont="1" applyFill="1" applyBorder="1" applyAlignment="1">
      <alignment horizontal="center"/>
    </xf>
    <xf numFmtId="0" fontId="18" fillId="4" borderId="14" xfId="0" applyFont="1" applyFill="1" applyBorder="1" applyAlignment="1">
      <alignment horizontal="left"/>
    </xf>
    <xf numFmtId="4" fontId="18" fillId="4" borderId="9" xfId="0" applyNumberFormat="1" applyFont="1" applyFill="1" applyBorder="1" applyAlignment="1">
      <alignment horizontal="right"/>
    </xf>
    <xf numFmtId="4" fontId="18" fillId="4" borderId="14" xfId="0" applyNumberFormat="1" applyFont="1" applyFill="1" applyBorder="1" applyAlignment="1">
      <alignment horizontal="right"/>
    </xf>
    <xf numFmtId="0" fontId="18" fillId="4" borderId="10" xfId="0" applyFont="1" applyFill="1" applyBorder="1" applyAlignment="1">
      <alignment horizontal="center"/>
    </xf>
    <xf numFmtId="1" fontId="18" fillId="4" borderId="12" xfId="0" applyNumberFormat="1" applyFont="1" applyFill="1" applyBorder="1" applyAlignment="1">
      <alignment horizontal="center"/>
    </xf>
    <xf numFmtId="0" fontId="2" fillId="4" borderId="0" xfId="0" applyFont="1" applyFill="1"/>
    <xf numFmtId="0" fontId="18" fillId="4" borderId="17" xfId="0" applyFont="1" applyFill="1" applyBorder="1" applyAlignment="1">
      <alignment horizontal="center"/>
    </xf>
    <xf numFmtId="0" fontId="2" fillId="0" borderId="14" xfId="0" applyFont="1" applyBorder="1" applyAlignment="1">
      <alignment horizontal="center" vertical="center"/>
    </xf>
    <xf numFmtId="0" fontId="41" fillId="4" borderId="14" xfId="0" applyFont="1" applyFill="1" applyBorder="1" applyAlignment="1">
      <alignment horizontal="left" wrapText="1"/>
    </xf>
    <xf numFmtId="0" fontId="18" fillId="4" borderId="15" xfId="0" applyFont="1" applyFill="1" applyBorder="1" applyAlignment="1">
      <alignment horizontal="left"/>
    </xf>
    <xf numFmtId="0" fontId="41" fillId="4" borderId="15" xfId="0" applyFont="1" applyFill="1" applyBorder="1" applyAlignment="1">
      <alignment horizontal="left" wrapText="1"/>
    </xf>
    <xf numFmtId="0" fontId="2" fillId="0" borderId="14" xfId="0" applyFont="1" applyBorder="1" applyAlignment="1">
      <alignment wrapText="1"/>
    </xf>
    <xf numFmtId="43" fontId="2" fillId="0" borderId="14" xfId="1" applyFont="1" applyBorder="1"/>
    <xf numFmtId="3" fontId="2" fillId="4" borderId="30" xfId="0" applyNumberFormat="1" applyFont="1" applyFill="1" applyBorder="1" applyAlignment="1">
      <alignment horizontal="center"/>
    </xf>
    <xf numFmtId="0" fontId="18" fillId="4" borderId="19" xfId="0" applyFont="1" applyFill="1" applyBorder="1" applyAlignment="1">
      <alignment horizontal="center"/>
    </xf>
    <xf numFmtId="0" fontId="41" fillId="4" borderId="19" xfId="0" applyFont="1" applyFill="1" applyBorder="1" applyAlignment="1">
      <alignment horizontal="left" wrapText="1"/>
    </xf>
    <xf numFmtId="4" fontId="18" fillId="4" borderId="19" xfId="0" applyNumberFormat="1" applyFont="1" applyFill="1" applyBorder="1" applyAlignment="1">
      <alignment horizontal="right"/>
    </xf>
    <xf numFmtId="0" fontId="18" fillId="4" borderId="20" xfId="0" applyFont="1" applyFill="1" applyBorder="1" applyAlignment="1">
      <alignment horizontal="center"/>
    </xf>
    <xf numFmtId="0" fontId="18" fillId="4" borderId="32" xfId="0" applyFont="1" applyFill="1" applyBorder="1" applyAlignment="1">
      <alignment horizontal="center"/>
    </xf>
    <xf numFmtId="3" fontId="2" fillId="4" borderId="0" xfId="0" applyNumberFormat="1" applyFont="1" applyFill="1" applyAlignment="1">
      <alignment horizontal="center"/>
    </xf>
    <xf numFmtId="0" fontId="18" fillId="4" borderId="0" xfId="0" applyFont="1" applyFill="1"/>
    <xf numFmtId="0" fontId="18" fillId="4" borderId="0" xfId="0" applyFont="1" applyFill="1" applyAlignment="1">
      <alignment wrapText="1"/>
    </xf>
    <xf numFmtId="4" fontId="37" fillId="4" borderId="0" xfId="0" applyNumberFormat="1" applyFont="1" applyFill="1" applyAlignment="1">
      <alignment horizontal="right"/>
    </xf>
    <xf numFmtId="0" fontId="18" fillId="4" borderId="0" xfId="0" applyFont="1" applyFill="1" applyAlignment="1">
      <alignment horizontal="center"/>
    </xf>
    <xf numFmtId="0" fontId="42" fillId="4" borderId="14" xfId="0" applyFont="1" applyFill="1" applyBorder="1" applyAlignment="1">
      <alignment horizontal="center" wrapText="1"/>
    </xf>
    <xf numFmtId="1" fontId="18" fillId="4" borderId="14" xfId="0" applyNumberFormat="1" applyFont="1" applyFill="1" applyBorder="1" applyAlignment="1">
      <alignment horizontal="center"/>
    </xf>
    <xf numFmtId="0" fontId="18" fillId="4" borderId="14" xfId="0" applyFont="1" applyFill="1" applyBorder="1"/>
    <xf numFmtId="164" fontId="18" fillId="4" borderId="16" xfId="0" applyNumberFormat="1" applyFont="1" applyFill="1" applyBorder="1" applyAlignment="1">
      <alignment horizontal="center"/>
    </xf>
    <xf numFmtId="164" fontId="18" fillId="4" borderId="7" xfId="0" applyNumberFormat="1" applyFont="1" applyFill="1" applyBorder="1" applyAlignment="1">
      <alignment horizontal="center"/>
    </xf>
    <xf numFmtId="3" fontId="18" fillId="4" borderId="14" xfId="0" applyNumberFormat="1" applyFont="1" applyFill="1" applyBorder="1" applyAlignment="1">
      <alignment horizontal="center"/>
    </xf>
    <xf numFmtId="9" fontId="18" fillId="4" borderId="14" xfId="0" applyNumberFormat="1" applyFont="1" applyFill="1" applyBorder="1" applyAlignment="1">
      <alignment horizontal="center"/>
    </xf>
    <xf numFmtId="0" fontId="18" fillId="4" borderId="7" xfId="0" applyFont="1" applyFill="1" applyBorder="1" applyAlignment="1">
      <alignment horizontal="center"/>
    </xf>
    <xf numFmtId="0" fontId="42" fillId="4" borderId="7" xfId="0" applyFont="1" applyFill="1" applyBorder="1" applyAlignment="1">
      <alignment horizontal="center" wrapText="1"/>
    </xf>
    <xf numFmtId="49" fontId="18" fillId="4" borderId="14" xfId="0" applyNumberFormat="1" applyFont="1" applyFill="1" applyBorder="1" applyAlignment="1">
      <alignment horizontal="center"/>
    </xf>
    <xf numFmtId="1" fontId="18" fillId="4" borderId="7" xfId="0" applyNumberFormat="1" applyFont="1" applyFill="1" applyBorder="1" applyAlignment="1">
      <alignment horizontal="center"/>
    </xf>
    <xf numFmtId="0" fontId="18" fillId="4" borderId="27" xfId="0" applyFont="1" applyFill="1" applyBorder="1" applyAlignment="1">
      <alignment horizontal="center"/>
    </xf>
    <xf numFmtId="164" fontId="18" fillId="4" borderId="28" xfId="0" applyNumberFormat="1" applyFont="1" applyFill="1" applyBorder="1" applyAlignment="1">
      <alignment horizontal="center"/>
    </xf>
    <xf numFmtId="9" fontId="18" fillId="4" borderId="7" xfId="0" applyNumberFormat="1" applyFont="1" applyFill="1" applyBorder="1" applyAlignment="1">
      <alignment horizontal="center"/>
    </xf>
    <xf numFmtId="49" fontId="42" fillId="4" borderId="14" xfId="0" applyNumberFormat="1" applyFont="1" applyFill="1" applyBorder="1" applyAlignment="1">
      <alignment horizontal="center" wrapText="1"/>
    </xf>
    <xf numFmtId="0" fontId="2" fillId="0" borderId="0" xfId="0" applyFont="1"/>
    <xf numFmtId="0" fontId="18" fillId="4" borderId="28" xfId="0" applyFont="1" applyFill="1" applyBorder="1" applyAlignment="1">
      <alignment horizontal="center"/>
    </xf>
    <xf numFmtId="0" fontId="41" fillId="4" borderId="7" xfId="0" applyFont="1" applyFill="1" applyBorder="1" applyAlignment="1">
      <alignment horizontal="left" wrapText="1"/>
    </xf>
    <xf numFmtId="0" fontId="18" fillId="4" borderId="16" xfId="0" applyFont="1" applyFill="1" applyBorder="1" applyAlignment="1">
      <alignment horizontal="center"/>
    </xf>
    <xf numFmtId="3" fontId="18" fillId="4" borderId="7" xfId="0" applyNumberFormat="1" applyFont="1" applyFill="1" applyBorder="1" applyAlignment="1">
      <alignment horizontal="center"/>
    </xf>
    <xf numFmtId="0" fontId="18" fillId="4" borderId="17" xfId="0" applyFont="1" applyFill="1" applyBorder="1" applyAlignment="1">
      <alignment horizontal="left"/>
    </xf>
    <xf numFmtId="2" fontId="18" fillId="4" borderId="0" xfId="0" applyNumberFormat="1" applyFont="1" applyFill="1" applyAlignment="1">
      <alignment wrapText="1"/>
    </xf>
    <xf numFmtId="1" fontId="18" fillId="4" borderId="17" xfId="0" applyNumberFormat="1" applyFont="1" applyFill="1" applyBorder="1" applyAlignment="1">
      <alignment horizontal="center"/>
    </xf>
    <xf numFmtId="2" fontId="18" fillId="4" borderId="14" xfId="0" applyNumberFormat="1" applyFont="1" applyFill="1" applyBorder="1" applyAlignment="1">
      <alignment wrapText="1"/>
    </xf>
    <xf numFmtId="0" fontId="41" fillId="4" borderId="27" xfId="0" applyFont="1" applyFill="1" applyBorder="1" applyAlignment="1">
      <alignment horizontal="left" wrapText="1"/>
    </xf>
    <xf numFmtId="164" fontId="18" fillId="4" borderId="14" xfId="0" applyNumberFormat="1" applyFont="1" applyFill="1" applyBorder="1" applyAlignment="1">
      <alignment horizontal="center"/>
    </xf>
    <xf numFmtId="1" fontId="42" fillId="4" borderId="14" xfId="0" applyNumberFormat="1" applyFont="1" applyFill="1" applyBorder="1" applyAlignment="1">
      <alignment horizontal="center" wrapText="1"/>
    </xf>
    <xf numFmtId="0" fontId="18" fillId="4" borderId="14" xfId="0" applyFont="1" applyFill="1" applyBorder="1" applyAlignment="1">
      <alignment horizontal="center" wrapText="1"/>
    </xf>
    <xf numFmtId="0" fontId="2" fillId="0" borderId="17" xfId="0" applyFont="1" applyBorder="1" applyAlignment="1">
      <alignment horizontal="center" vertical="center"/>
    </xf>
    <xf numFmtId="43" fontId="18" fillId="4" borderId="14" xfId="1" applyFont="1" applyFill="1" applyBorder="1" applyAlignment="1" applyProtection="1">
      <alignment horizontal="center"/>
    </xf>
    <xf numFmtId="49" fontId="18" fillId="4" borderId="14" xfId="0" applyNumberFormat="1" applyFont="1" applyFill="1" applyBorder="1" applyAlignment="1">
      <alignment horizontal="center" wrapText="1"/>
    </xf>
    <xf numFmtId="0" fontId="18" fillId="4" borderId="7" xfId="0" applyFont="1" applyFill="1" applyBorder="1" applyAlignment="1">
      <alignment horizontal="left"/>
    </xf>
    <xf numFmtId="0" fontId="2" fillId="4" borderId="14" xfId="0" applyFont="1" applyFill="1" applyBorder="1" applyAlignment="1">
      <alignment wrapText="1"/>
    </xf>
    <xf numFmtId="0" fontId="18" fillId="4" borderId="7" xfId="0" applyFont="1" applyFill="1" applyBorder="1"/>
  </cellXfs>
  <cellStyles count="2">
    <cellStyle name="Millares" xfId="1" builtinId="3"/>
    <cellStyle name="Normal" xfId="0" builtinId="0"/>
  </cellStyles>
  <dxfs count="10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5399"/>
  <sheetViews>
    <sheetView tabSelected="1" zoomScale="84" workbookViewId="0">
      <pane xSplit="1" ySplit="1" topLeftCell="B1024" activePane="bottomRight" state="frozen"/>
      <selection pane="topRight" activeCell="B1" sqref="B1"/>
      <selection pane="bottomLeft" activeCell="A2" sqref="A2"/>
      <selection pane="bottomRight" activeCell="V1033" sqref="V1033:V1036"/>
    </sheetView>
  </sheetViews>
  <sheetFormatPr baseColWidth="10" defaultColWidth="9.140625" defaultRowHeight="15" x14ac:dyDescent="0.25"/>
  <cols>
    <col min="1" max="1" width="10.42578125" style="608" bestFit="1" customWidth="1"/>
    <col min="2" max="2" width="9.85546875" style="609" bestFit="1" customWidth="1"/>
    <col min="3" max="3" width="46.85546875" style="610" customWidth="1"/>
    <col min="4" max="4" width="24.42578125" style="611" hidden="1" customWidth="1"/>
    <col min="5" max="5" width="19.140625" style="609" hidden="1" customWidth="1"/>
    <col min="6" max="6" width="31.5703125" style="609" hidden="1" customWidth="1"/>
    <col min="7" max="7" width="26.85546875" style="609" hidden="1" customWidth="1"/>
    <col min="8" max="8" width="11.140625" style="609" hidden="1" customWidth="1"/>
    <col min="9" max="9" width="19.140625" style="609" hidden="1" customWidth="1"/>
    <col min="10" max="10" width="37.5703125" style="399" hidden="1" customWidth="1"/>
    <col min="11" max="11" width="29.140625" style="609" hidden="1" customWidth="1"/>
    <col min="12" max="12" width="38.42578125" style="609" hidden="1" customWidth="1"/>
    <col min="13" max="13" width="29.140625" style="609" hidden="1" customWidth="1"/>
    <col min="14" max="14" width="20.85546875" style="609" hidden="1" customWidth="1"/>
    <col min="15" max="15" width="11.140625" style="399" hidden="1" customWidth="1"/>
    <col min="16" max="16" width="12.85546875" style="615" hidden="1" customWidth="1"/>
    <col min="17" max="17" width="5.85546875" style="609" hidden="1" customWidth="1"/>
    <col min="18" max="18" width="9.140625" style="609" hidden="1" customWidth="1"/>
    <col min="19" max="19" width="9.28515625" style="609" hidden="1" customWidth="1"/>
    <col min="20" max="20" width="9.140625" style="21" hidden="1" customWidth="1"/>
    <col min="21" max="21" width="9.7109375" style="609" hidden="1" customWidth="1"/>
    <col min="22" max="22" width="17" style="612" customWidth="1"/>
    <col min="23" max="23" width="16.140625" style="612" hidden="1" customWidth="1"/>
    <col min="24" max="24" width="18.85546875" style="613" hidden="1" customWidth="1"/>
    <col min="25" max="25" width="13.5703125" style="613" hidden="1" customWidth="1"/>
    <col min="26" max="26" width="17" style="613" bestFit="1" customWidth="1"/>
    <col min="27" max="27" width="8.42578125" style="609" bestFit="1" customWidth="1"/>
    <col min="28" max="28" width="11.42578125" style="609" bestFit="1" customWidth="1"/>
    <col min="29" max="29" width="46.42578125" style="399" bestFit="1" customWidth="1"/>
    <col min="31" max="31" width="10.28515625" bestFit="1" customWidth="1"/>
  </cols>
  <sheetData>
    <row r="1" spans="1:30" s="5" customFormat="1" ht="57" customHeight="1" thickBot="1" x14ac:dyDescent="0.3">
      <c r="A1" s="1" t="s">
        <v>0</v>
      </c>
      <c r="B1" s="1" t="s">
        <v>1</v>
      </c>
      <c r="C1" s="1" t="s">
        <v>2</v>
      </c>
      <c r="D1" s="1" t="s">
        <v>3</v>
      </c>
      <c r="E1" s="1" t="s">
        <v>4</v>
      </c>
      <c r="F1" s="1" t="s">
        <v>5</v>
      </c>
      <c r="G1" s="1" t="s">
        <v>6</v>
      </c>
      <c r="H1" s="1" t="s">
        <v>7</v>
      </c>
      <c r="I1" s="1" t="s">
        <v>8</v>
      </c>
      <c r="J1" s="1" t="s">
        <v>9</v>
      </c>
      <c r="K1" s="1" t="s">
        <v>10</v>
      </c>
      <c r="L1" s="1" t="s">
        <v>11</v>
      </c>
      <c r="M1" s="2" t="s">
        <v>12</v>
      </c>
      <c r="N1" s="1" t="s">
        <v>13</v>
      </c>
      <c r="O1" s="3" t="s">
        <v>14</v>
      </c>
      <c r="P1" s="1" t="s">
        <v>15</v>
      </c>
      <c r="Q1" s="1" t="s">
        <v>16</v>
      </c>
      <c r="R1" s="1" t="s">
        <v>17</v>
      </c>
      <c r="S1" s="1" t="s">
        <v>18</v>
      </c>
      <c r="T1" s="1" t="s">
        <v>19</v>
      </c>
      <c r="U1" s="1" t="s">
        <v>20</v>
      </c>
      <c r="V1" s="1" t="s">
        <v>21</v>
      </c>
      <c r="W1" s="1" t="s">
        <v>22</v>
      </c>
      <c r="X1" s="1" t="s">
        <v>23</v>
      </c>
      <c r="Y1" s="1" t="s">
        <v>24</v>
      </c>
      <c r="Z1" s="1" t="s">
        <v>25</v>
      </c>
      <c r="AA1" s="1" t="s">
        <v>26</v>
      </c>
      <c r="AB1" s="2" t="s">
        <v>27</v>
      </c>
      <c r="AC1" s="4" t="s">
        <v>28</v>
      </c>
    </row>
    <row r="2" spans="1:30" s="10" customFormat="1" ht="20.25" customHeight="1" thickBot="1" x14ac:dyDescent="0.25">
      <c r="A2" s="6"/>
      <c r="B2" s="7"/>
      <c r="C2" s="7"/>
      <c r="D2" s="7"/>
      <c r="E2" s="7"/>
      <c r="F2" s="7"/>
      <c r="G2" s="7"/>
      <c r="H2" s="7"/>
      <c r="I2" s="7"/>
      <c r="J2" s="7"/>
      <c r="K2" s="7"/>
      <c r="L2" s="7"/>
      <c r="M2" s="7"/>
      <c r="N2" s="7"/>
      <c r="O2" s="7"/>
      <c r="P2" s="8">
        <v>45535</v>
      </c>
      <c r="Q2" s="7"/>
      <c r="R2" s="7"/>
      <c r="S2" s="7"/>
      <c r="T2" s="7"/>
      <c r="U2" s="7"/>
      <c r="V2" s="7"/>
      <c r="W2" s="7"/>
      <c r="X2" s="7"/>
      <c r="Y2" s="7"/>
      <c r="Z2" s="7"/>
      <c r="AA2" s="7"/>
      <c r="AB2" s="7"/>
      <c r="AC2" s="9"/>
    </row>
    <row r="3" spans="1:30" s="21" customFormat="1" x14ac:dyDescent="0.25">
      <c r="A3" s="618">
        <v>1</v>
      </c>
      <c r="B3" s="619">
        <v>476</v>
      </c>
      <c r="C3" s="620" t="s">
        <v>29</v>
      </c>
      <c r="D3" s="11" t="s">
        <v>30</v>
      </c>
      <c r="E3" s="11"/>
      <c r="F3" s="11" t="s">
        <v>31</v>
      </c>
      <c r="G3" s="11"/>
      <c r="H3" s="11" t="s">
        <v>32</v>
      </c>
      <c r="I3" s="11" t="s">
        <v>33</v>
      </c>
      <c r="J3" s="11" t="s">
        <v>34</v>
      </c>
      <c r="K3" s="12"/>
      <c r="L3" s="13" t="s">
        <v>35</v>
      </c>
      <c r="M3" s="14"/>
      <c r="N3" s="15"/>
      <c r="O3" s="16">
        <v>31881</v>
      </c>
      <c r="P3" s="17">
        <f>+$P$2</f>
        <v>45535</v>
      </c>
      <c r="Q3" s="18">
        <v>7</v>
      </c>
      <c r="R3" s="13">
        <v>120</v>
      </c>
      <c r="S3" s="13">
        <f t="shared" ref="S3:S15" si="0">R3</f>
        <v>120</v>
      </c>
      <c r="T3" s="13">
        <f t="shared" ref="T3:T35" si="1">R3-S3</f>
        <v>0</v>
      </c>
      <c r="U3" s="19">
        <v>0.1</v>
      </c>
      <c r="V3" s="625">
        <v>11130000</v>
      </c>
      <c r="W3" s="20">
        <v>0</v>
      </c>
      <c r="X3" s="20">
        <v>11130000</v>
      </c>
      <c r="Y3" s="20" t="e">
        <f>V3-#REF!</f>
        <v>#REF!</v>
      </c>
      <c r="Z3" s="625">
        <f t="shared" ref="Z3:Z35" si="2">V3-X3</f>
        <v>0</v>
      </c>
      <c r="AA3" s="619" t="s">
        <v>36</v>
      </c>
      <c r="AB3" s="627" t="s">
        <v>37</v>
      </c>
      <c r="AC3" s="628" t="s">
        <v>38</v>
      </c>
      <c r="AD3" s="629">
        <v>1</v>
      </c>
    </row>
    <row r="4" spans="1:30" s="38" customFormat="1" ht="26.25" x14ac:dyDescent="0.25">
      <c r="A4" s="621">
        <v>2</v>
      </c>
      <c r="B4" s="137">
        <v>478</v>
      </c>
      <c r="C4" s="622" t="s">
        <v>39</v>
      </c>
      <c r="D4" s="23"/>
      <c r="E4" s="23"/>
      <c r="F4" s="23" t="s">
        <v>31</v>
      </c>
      <c r="G4" s="23"/>
      <c r="H4" s="23" t="s">
        <v>32</v>
      </c>
      <c r="I4" s="25" t="s">
        <v>33</v>
      </c>
      <c r="J4" s="23" t="s">
        <v>34</v>
      </c>
      <c r="K4" s="26"/>
      <c r="L4" s="27" t="s">
        <v>40</v>
      </c>
      <c r="M4" s="28"/>
      <c r="N4" s="29"/>
      <c r="O4" s="30">
        <v>36517</v>
      </c>
      <c r="P4" s="17">
        <f t="shared" ref="P4:P35" si="3">+$P$2</f>
        <v>45535</v>
      </c>
      <c r="Q4" s="31">
        <v>7</v>
      </c>
      <c r="R4" s="32">
        <v>84</v>
      </c>
      <c r="S4" s="32">
        <f t="shared" si="0"/>
        <v>84</v>
      </c>
      <c r="T4" s="33">
        <f t="shared" si="1"/>
        <v>0</v>
      </c>
      <c r="U4" s="34">
        <v>0.15</v>
      </c>
      <c r="V4" s="626">
        <v>26829513.899999999</v>
      </c>
      <c r="W4" s="36">
        <v>0</v>
      </c>
      <c r="X4" s="35">
        <v>26829513.899999999</v>
      </c>
      <c r="Y4" s="36" t="e">
        <f>V4-#REF!</f>
        <v>#REF!</v>
      </c>
      <c r="Z4" s="117">
        <f t="shared" si="2"/>
        <v>0</v>
      </c>
      <c r="AA4" s="137" t="s">
        <v>36</v>
      </c>
      <c r="AB4" s="138" t="s">
        <v>37</v>
      </c>
      <c r="AC4" s="630"/>
      <c r="AD4" s="631">
        <v>1</v>
      </c>
    </row>
    <row r="5" spans="1:30" s="38" customFormat="1" x14ac:dyDescent="0.25">
      <c r="A5" s="623">
        <v>3</v>
      </c>
      <c r="B5" s="137">
        <v>717</v>
      </c>
      <c r="C5" s="622" t="s">
        <v>41</v>
      </c>
      <c r="D5" s="40" t="s">
        <v>42</v>
      </c>
      <c r="E5" s="23"/>
      <c r="F5" s="23" t="s">
        <v>31</v>
      </c>
      <c r="G5" s="23"/>
      <c r="H5" s="23" t="s">
        <v>43</v>
      </c>
      <c r="I5" s="25" t="s">
        <v>33</v>
      </c>
      <c r="J5" s="23" t="s">
        <v>34</v>
      </c>
      <c r="K5" s="26"/>
      <c r="L5" s="32" t="s">
        <v>44</v>
      </c>
      <c r="M5" s="28"/>
      <c r="N5" s="29"/>
      <c r="O5" s="30">
        <v>39539</v>
      </c>
      <c r="P5" s="17">
        <f t="shared" si="3"/>
        <v>45535</v>
      </c>
      <c r="Q5" s="31">
        <v>7</v>
      </c>
      <c r="R5" s="32">
        <v>84</v>
      </c>
      <c r="S5" s="32">
        <f t="shared" si="0"/>
        <v>84</v>
      </c>
      <c r="T5" s="33">
        <f t="shared" si="1"/>
        <v>0</v>
      </c>
      <c r="U5" s="34">
        <v>0.15</v>
      </c>
      <c r="V5" s="626">
        <v>141733760</v>
      </c>
      <c r="W5" s="36">
        <v>0</v>
      </c>
      <c r="X5" s="35">
        <v>141733760</v>
      </c>
      <c r="Y5" s="36" t="e">
        <f>V5-#REF!</f>
        <v>#REF!</v>
      </c>
      <c r="Z5" s="117">
        <f t="shared" si="2"/>
        <v>0</v>
      </c>
      <c r="AA5" s="137" t="s">
        <v>45</v>
      </c>
      <c r="AB5" s="138" t="s">
        <v>37</v>
      </c>
      <c r="AC5" s="630"/>
      <c r="AD5" s="631">
        <v>1</v>
      </c>
    </row>
    <row r="6" spans="1:30" s="38" customFormat="1" x14ac:dyDescent="0.25">
      <c r="A6" s="621">
        <v>4</v>
      </c>
      <c r="B6" s="137">
        <v>718</v>
      </c>
      <c r="C6" s="622" t="s">
        <v>46</v>
      </c>
      <c r="D6" s="40" t="s">
        <v>47</v>
      </c>
      <c r="E6" s="23"/>
      <c r="F6" s="23" t="s">
        <v>31</v>
      </c>
      <c r="G6" s="23"/>
      <c r="H6" s="23" t="s">
        <v>43</v>
      </c>
      <c r="I6" s="25" t="s">
        <v>33</v>
      </c>
      <c r="J6" s="23" t="s">
        <v>34</v>
      </c>
      <c r="K6" s="26"/>
      <c r="L6" s="32" t="s">
        <v>48</v>
      </c>
      <c r="M6" s="28"/>
      <c r="N6" s="29"/>
      <c r="O6" s="30">
        <v>39538</v>
      </c>
      <c r="P6" s="17">
        <f t="shared" si="3"/>
        <v>45535</v>
      </c>
      <c r="Q6" s="31">
        <v>7</v>
      </c>
      <c r="R6" s="32">
        <v>84</v>
      </c>
      <c r="S6" s="32">
        <f t="shared" si="0"/>
        <v>84</v>
      </c>
      <c r="T6" s="33">
        <f t="shared" si="1"/>
        <v>0</v>
      </c>
      <c r="U6" s="34">
        <v>0.15</v>
      </c>
      <c r="V6" s="626">
        <v>62529600</v>
      </c>
      <c r="W6" s="36">
        <v>0</v>
      </c>
      <c r="X6" s="35">
        <v>62529600</v>
      </c>
      <c r="Y6" s="36" t="e">
        <f>V6-#REF!</f>
        <v>#REF!</v>
      </c>
      <c r="Z6" s="117">
        <f>V6-X6</f>
        <v>0</v>
      </c>
      <c r="AA6" s="137" t="s">
        <v>45</v>
      </c>
      <c r="AB6" s="138" t="s">
        <v>37</v>
      </c>
      <c r="AC6" s="630"/>
      <c r="AD6" s="631">
        <v>1</v>
      </c>
    </row>
    <row r="7" spans="1:30" s="38" customFormat="1" x14ac:dyDescent="0.25">
      <c r="A7" s="623">
        <v>5</v>
      </c>
      <c r="B7" s="137">
        <v>719</v>
      </c>
      <c r="C7" s="622" t="s">
        <v>49</v>
      </c>
      <c r="D7" s="40" t="s">
        <v>50</v>
      </c>
      <c r="E7" s="23"/>
      <c r="F7" s="23" t="s">
        <v>31</v>
      </c>
      <c r="G7" s="23"/>
      <c r="H7" s="23" t="s">
        <v>43</v>
      </c>
      <c r="I7" s="25" t="s">
        <v>33</v>
      </c>
      <c r="J7" s="23" t="s">
        <v>34</v>
      </c>
      <c r="K7" s="26"/>
      <c r="L7" s="32" t="s">
        <v>48</v>
      </c>
      <c r="M7" s="28"/>
      <c r="N7" s="29"/>
      <c r="O7" s="30">
        <v>39538</v>
      </c>
      <c r="P7" s="17">
        <f t="shared" si="3"/>
        <v>45535</v>
      </c>
      <c r="Q7" s="31">
        <v>7</v>
      </c>
      <c r="R7" s="32">
        <v>84</v>
      </c>
      <c r="S7" s="32">
        <f t="shared" si="0"/>
        <v>84</v>
      </c>
      <c r="T7" s="33">
        <f t="shared" si="1"/>
        <v>0</v>
      </c>
      <c r="U7" s="34">
        <v>0.15</v>
      </c>
      <c r="V7" s="626">
        <v>62529600</v>
      </c>
      <c r="W7" s="36">
        <v>0</v>
      </c>
      <c r="X7" s="35">
        <v>62529600</v>
      </c>
      <c r="Y7" s="36" t="e">
        <f>V7-#REF!</f>
        <v>#REF!</v>
      </c>
      <c r="Z7" s="117">
        <f t="shared" si="2"/>
        <v>0</v>
      </c>
      <c r="AA7" s="137" t="s">
        <v>45</v>
      </c>
      <c r="AB7" s="138" t="s">
        <v>37</v>
      </c>
      <c r="AC7" s="630"/>
      <c r="AD7" s="631">
        <v>1</v>
      </c>
    </row>
    <row r="8" spans="1:30" s="38" customFormat="1" x14ac:dyDescent="0.25">
      <c r="A8" s="621">
        <v>6</v>
      </c>
      <c r="B8" s="137">
        <v>721</v>
      </c>
      <c r="C8" s="622" t="s">
        <v>51</v>
      </c>
      <c r="D8" s="40"/>
      <c r="E8" s="23"/>
      <c r="F8" s="23" t="s">
        <v>31</v>
      </c>
      <c r="G8" s="23"/>
      <c r="H8" s="23" t="s">
        <v>43</v>
      </c>
      <c r="I8" s="25" t="s">
        <v>33</v>
      </c>
      <c r="J8" s="23" t="s">
        <v>34</v>
      </c>
      <c r="K8" s="26"/>
      <c r="L8" s="32" t="s">
        <v>52</v>
      </c>
      <c r="M8" s="28"/>
      <c r="N8" s="29"/>
      <c r="O8" s="30">
        <v>39281</v>
      </c>
      <c r="P8" s="17">
        <f t="shared" si="3"/>
        <v>45535</v>
      </c>
      <c r="Q8" s="31">
        <v>7</v>
      </c>
      <c r="R8" s="32">
        <v>84</v>
      </c>
      <c r="S8" s="32">
        <f t="shared" si="0"/>
        <v>84</v>
      </c>
      <c r="T8" s="33">
        <f t="shared" si="1"/>
        <v>0</v>
      </c>
      <c r="U8" s="34">
        <v>0.15</v>
      </c>
      <c r="V8" s="626">
        <v>40904780</v>
      </c>
      <c r="W8" s="36">
        <v>0</v>
      </c>
      <c r="X8" s="35">
        <v>40904780</v>
      </c>
      <c r="Y8" s="36" t="e">
        <f>V8-#REF!</f>
        <v>#REF!</v>
      </c>
      <c r="Z8" s="117">
        <f t="shared" si="2"/>
        <v>0</v>
      </c>
      <c r="AA8" s="137" t="s">
        <v>45</v>
      </c>
      <c r="AB8" s="138" t="s">
        <v>37</v>
      </c>
      <c r="AC8" s="630"/>
      <c r="AD8" s="631">
        <v>1</v>
      </c>
    </row>
    <row r="9" spans="1:30" s="38" customFormat="1" x14ac:dyDescent="0.25">
      <c r="A9" s="623">
        <v>7</v>
      </c>
      <c r="B9" s="137">
        <v>722</v>
      </c>
      <c r="C9" s="624" t="s">
        <v>53</v>
      </c>
      <c r="D9" s="40"/>
      <c r="E9" s="23"/>
      <c r="F9" s="23" t="s">
        <v>31</v>
      </c>
      <c r="G9" s="23"/>
      <c r="H9" s="23" t="s">
        <v>43</v>
      </c>
      <c r="I9" s="25" t="s">
        <v>33</v>
      </c>
      <c r="J9" s="23" t="s">
        <v>34</v>
      </c>
      <c r="K9" s="26"/>
      <c r="L9" s="32">
        <v>741</v>
      </c>
      <c r="M9" s="28"/>
      <c r="N9" s="29"/>
      <c r="O9" s="30">
        <v>39394</v>
      </c>
      <c r="P9" s="17">
        <f t="shared" si="3"/>
        <v>45535</v>
      </c>
      <c r="Q9" s="31">
        <v>10</v>
      </c>
      <c r="R9" s="31">
        <v>120</v>
      </c>
      <c r="S9" s="31">
        <f t="shared" si="0"/>
        <v>120</v>
      </c>
      <c r="T9" s="33">
        <f t="shared" si="1"/>
        <v>0</v>
      </c>
      <c r="U9" s="34">
        <v>0.1</v>
      </c>
      <c r="V9" s="626">
        <v>54452860</v>
      </c>
      <c r="W9" s="36">
        <v>0</v>
      </c>
      <c r="X9" s="35">
        <v>54452860</v>
      </c>
      <c r="Y9" s="36" t="e">
        <f>V9-#REF!</f>
        <v>#REF!</v>
      </c>
      <c r="Z9" s="117">
        <f t="shared" si="2"/>
        <v>0</v>
      </c>
      <c r="AA9" s="137"/>
      <c r="AB9" s="138"/>
      <c r="AC9" s="630"/>
      <c r="AD9" s="631">
        <v>1</v>
      </c>
    </row>
    <row r="10" spans="1:30" s="38" customFormat="1" x14ac:dyDescent="0.25">
      <c r="A10" s="621">
        <v>8</v>
      </c>
      <c r="B10" s="137">
        <v>732</v>
      </c>
      <c r="C10" s="622" t="s">
        <v>54</v>
      </c>
      <c r="D10" s="40" t="s">
        <v>55</v>
      </c>
      <c r="E10" s="23"/>
      <c r="F10" s="23" t="s">
        <v>31</v>
      </c>
      <c r="G10" s="23"/>
      <c r="H10" s="23" t="s">
        <v>43</v>
      </c>
      <c r="I10" s="25" t="s">
        <v>33</v>
      </c>
      <c r="J10" s="23" t="s">
        <v>34</v>
      </c>
      <c r="K10" s="26"/>
      <c r="L10" s="32" t="s">
        <v>56</v>
      </c>
      <c r="M10" s="28"/>
      <c r="N10" s="29"/>
      <c r="O10" s="30">
        <v>39562</v>
      </c>
      <c r="P10" s="17">
        <f t="shared" si="3"/>
        <v>45535</v>
      </c>
      <c r="Q10" s="31">
        <v>7</v>
      </c>
      <c r="R10" s="32">
        <v>84</v>
      </c>
      <c r="S10" s="32">
        <f t="shared" si="0"/>
        <v>84</v>
      </c>
      <c r="T10" s="33">
        <f t="shared" si="1"/>
        <v>0</v>
      </c>
      <c r="U10" s="34">
        <v>0.15</v>
      </c>
      <c r="V10" s="626">
        <v>62483375</v>
      </c>
      <c r="W10" s="36">
        <v>0</v>
      </c>
      <c r="X10" s="35">
        <v>62483375</v>
      </c>
      <c r="Y10" s="36" t="e">
        <f>V10-#REF!</f>
        <v>#REF!</v>
      </c>
      <c r="Z10" s="117">
        <f t="shared" si="2"/>
        <v>0</v>
      </c>
      <c r="AA10" s="137" t="s">
        <v>45</v>
      </c>
      <c r="AB10" s="138" t="s">
        <v>37</v>
      </c>
      <c r="AC10" s="630"/>
      <c r="AD10" s="631">
        <v>1</v>
      </c>
    </row>
    <row r="11" spans="1:30" s="38" customFormat="1" x14ac:dyDescent="0.25">
      <c r="A11" s="623">
        <v>9</v>
      </c>
      <c r="B11" s="137">
        <v>800</v>
      </c>
      <c r="C11" s="622" t="s">
        <v>57</v>
      </c>
      <c r="D11" s="40" t="s">
        <v>58</v>
      </c>
      <c r="E11" s="23"/>
      <c r="F11" s="23" t="s">
        <v>31</v>
      </c>
      <c r="G11" s="23"/>
      <c r="H11" s="23" t="s">
        <v>43</v>
      </c>
      <c r="I11" s="25" t="s">
        <v>33</v>
      </c>
      <c r="J11" s="23" t="s">
        <v>34</v>
      </c>
      <c r="K11" s="26"/>
      <c r="L11" s="32" t="s">
        <v>59</v>
      </c>
      <c r="M11" s="28"/>
      <c r="N11" s="29"/>
      <c r="O11" s="30">
        <v>40031</v>
      </c>
      <c r="P11" s="17">
        <f t="shared" si="3"/>
        <v>45535</v>
      </c>
      <c r="Q11" s="31">
        <v>7</v>
      </c>
      <c r="R11" s="32">
        <v>84</v>
      </c>
      <c r="S11" s="32">
        <f t="shared" si="0"/>
        <v>84</v>
      </c>
      <c r="T11" s="33">
        <f t="shared" si="1"/>
        <v>0</v>
      </c>
      <c r="U11" s="34">
        <v>0.15</v>
      </c>
      <c r="V11" s="626">
        <v>68836768</v>
      </c>
      <c r="W11" s="36">
        <v>0</v>
      </c>
      <c r="X11" s="35">
        <v>68836768</v>
      </c>
      <c r="Y11" s="36" t="e">
        <f>V11-#REF!</f>
        <v>#REF!</v>
      </c>
      <c r="Z11" s="117">
        <f t="shared" si="2"/>
        <v>0</v>
      </c>
      <c r="AA11" s="137" t="s">
        <v>45</v>
      </c>
      <c r="AB11" s="138" t="s">
        <v>37</v>
      </c>
      <c r="AC11" s="630"/>
      <c r="AD11" s="631">
        <v>1</v>
      </c>
    </row>
    <row r="12" spans="1:30" s="38" customFormat="1" x14ac:dyDescent="0.25">
      <c r="A12" s="621">
        <v>10</v>
      </c>
      <c r="B12" s="137">
        <v>801</v>
      </c>
      <c r="C12" s="622" t="s">
        <v>60</v>
      </c>
      <c r="D12" s="40" t="s">
        <v>61</v>
      </c>
      <c r="E12" s="23"/>
      <c r="F12" s="23" t="s">
        <v>31</v>
      </c>
      <c r="G12" s="23"/>
      <c r="H12" s="23" t="s">
        <v>43</v>
      </c>
      <c r="I12" s="25" t="s">
        <v>33</v>
      </c>
      <c r="J12" s="23" t="s">
        <v>34</v>
      </c>
      <c r="K12" s="26"/>
      <c r="L12" s="32" t="s">
        <v>59</v>
      </c>
      <c r="M12" s="28"/>
      <c r="N12" s="29"/>
      <c r="O12" s="30">
        <v>40031</v>
      </c>
      <c r="P12" s="17">
        <f t="shared" si="3"/>
        <v>45535</v>
      </c>
      <c r="Q12" s="31">
        <v>10</v>
      </c>
      <c r="R12" s="32">
        <v>120</v>
      </c>
      <c r="S12" s="32">
        <f t="shared" si="0"/>
        <v>120</v>
      </c>
      <c r="T12" s="33">
        <f t="shared" si="1"/>
        <v>0</v>
      </c>
      <c r="U12" s="34">
        <v>0.1</v>
      </c>
      <c r="V12" s="626">
        <v>28886858</v>
      </c>
      <c r="W12" s="36">
        <v>0</v>
      </c>
      <c r="X12" s="35">
        <v>28886858</v>
      </c>
      <c r="Y12" s="36" t="e">
        <f>V12-#REF!</f>
        <v>#REF!</v>
      </c>
      <c r="Z12" s="117">
        <f t="shared" si="2"/>
        <v>0</v>
      </c>
      <c r="AA12" s="137" t="s">
        <v>45</v>
      </c>
      <c r="AB12" s="138" t="s">
        <v>37</v>
      </c>
      <c r="AC12" s="630"/>
      <c r="AD12" s="631">
        <v>1</v>
      </c>
    </row>
    <row r="13" spans="1:30" s="38" customFormat="1" ht="26.25" x14ac:dyDescent="0.25">
      <c r="A13" s="623">
        <v>11</v>
      </c>
      <c r="B13" s="137">
        <v>802</v>
      </c>
      <c r="C13" s="622" t="s">
        <v>62</v>
      </c>
      <c r="D13" s="40" t="s">
        <v>63</v>
      </c>
      <c r="E13" s="23"/>
      <c r="F13" s="23" t="s">
        <v>64</v>
      </c>
      <c r="G13" s="23"/>
      <c r="H13" s="23" t="s">
        <v>65</v>
      </c>
      <c r="I13" s="25" t="s">
        <v>33</v>
      </c>
      <c r="J13" s="23" t="s">
        <v>34</v>
      </c>
      <c r="K13" s="26"/>
      <c r="L13" s="32" t="s">
        <v>66</v>
      </c>
      <c r="M13" s="28"/>
      <c r="N13" s="29"/>
      <c r="O13" s="30">
        <v>39940</v>
      </c>
      <c r="P13" s="17">
        <f t="shared" si="3"/>
        <v>45535</v>
      </c>
      <c r="Q13" s="31">
        <v>7</v>
      </c>
      <c r="R13" s="32">
        <v>84</v>
      </c>
      <c r="S13" s="32">
        <f t="shared" si="0"/>
        <v>84</v>
      </c>
      <c r="T13" s="33">
        <f t="shared" si="1"/>
        <v>0</v>
      </c>
      <c r="U13" s="34">
        <v>0.15</v>
      </c>
      <c r="V13" s="626">
        <v>89398400</v>
      </c>
      <c r="W13" s="36">
        <v>0</v>
      </c>
      <c r="X13" s="35">
        <v>89398400</v>
      </c>
      <c r="Y13" s="36" t="e">
        <f>V13-#REF!</f>
        <v>#REF!</v>
      </c>
      <c r="Z13" s="117">
        <f t="shared" si="2"/>
        <v>0</v>
      </c>
      <c r="AA13" s="137" t="s">
        <v>45</v>
      </c>
      <c r="AB13" s="138" t="s">
        <v>37</v>
      </c>
      <c r="AC13" s="630" t="s">
        <v>67</v>
      </c>
      <c r="AD13" s="631">
        <v>1</v>
      </c>
    </row>
    <row r="14" spans="1:30" s="38" customFormat="1" ht="26.25" x14ac:dyDescent="0.25">
      <c r="A14" s="621">
        <v>12</v>
      </c>
      <c r="B14" s="137">
        <v>803</v>
      </c>
      <c r="C14" s="622" t="s">
        <v>68</v>
      </c>
      <c r="D14" s="40" t="s">
        <v>69</v>
      </c>
      <c r="E14" s="23"/>
      <c r="F14" s="23" t="s">
        <v>64</v>
      </c>
      <c r="G14" s="23"/>
      <c r="H14" s="23" t="s">
        <v>65</v>
      </c>
      <c r="I14" s="25" t="s">
        <v>33</v>
      </c>
      <c r="J14" s="23" t="s">
        <v>34</v>
      </c>
      <c r="K14" s="26"/>
      <c r="L14" s="32" t="s">
        <v>66</v>
      </c>
      <c r="M14" s="28"/>
      <c r="N14" s="29"/>
      <c r="O14" s="30">
        <v>39940</v>
      </c>
      <c r="P14" s="17">
        <f t="shared" si="3"/>
        <v>45535</v>
      </c>
      <c r="Q14" s="31">
        <v>7</v>
      </c>
      <c r="R14" s="32">
        <v>84</v>
      </c>
      <c r="S14" s="32">
        <f t="shared" si="0"/>
        <v>84</v>
      </c>
      <c r="T14" s="33">
        <f t="shared" si="1"/>
        <v>0</v>
      </c>
      <c r="U14" s="34">
        <v>0.15</v>
      </c>
      <c r="V14" s="626">
        <v>89398400</v>
      </c>
      <c r="W14" s="36">
        <v>0</v>
      </c>
      <c r="X14" s="35">
        <v>89398400</v>
      </c>
      <c r="Y14" s="36" t="e">
        <f>V14-#REF!</f>
        <v>#REF!</v>
      </c>
      <c r="Z14" s="117">
        <f t="shared" si="2"/>
        <v>0</v>
      </c>
      <c r="AA14" s="137" t="s">
        <v>45</v>
      </c>
      <c r="AB14" s="138" t="s">
        <v>37</v>
      </c>
      <c r="AC14" s="630" t="s">
        <v>67</v>
      </c>
      <c r="AD14" s="631">
        <v>1</v>
      </c>
    </row>
    <row r="15" spans="1:30" s="38" customFormat="1" x14ac:dyDescent="0.25">
      <c r="A15" s="623">
        <v>13</v>
      </c>
      <c r="B15" s="137">
        <v>889</v>
      </c>
      <c r="C15" s="624" t="s">
        <v>70</v>
      </c>
      <c r="D15" s="40"/>
      <c r="E15" s="23"/>
      <c r="F15" s="23" t="s">
        <v>31</v>
      </c>
      <c r="G15" s="23"/>
      <c r="H15" s="23" t="s">
        <v>32</v>
      </c>
      <c r="I15" s="25" t="s">
        <v>33</v>
      </c>
      <c r="J15" s="23" t="s">
        <v>34</v>
      </c>
      <c r="K15" s="26"/>
      <c r="L15" s="32">
        <v>6148</v>
      </c>
      <c r="M15" s="28"/>
      <c r="N15" s="29"/>
      <c r="O15" s="30">
        <v>40493</v>
      </c>
      <c r="P15" s="17">
        <f t="shared" si="3"/>
        <v>45535</v>
      </c>
      <c r="Q15" s="31">
        <v>10</v>
      </c>
      <c r="R15" s="31">
        <v>120</v>
      </c>
      <c r="S15" s="31">
        <f t="shared" si="0"/>
        <v>120</v>
      </c>
      <c r="T15" s="33">
        <f t="shared" si="1"/>
        <v>0</v>
      </c>
      <c r="U15" s="34">
        <v>0.1</v>
      </c>
      <c r="V15" s="626">
        <v>157000</v>
      </c>
      <c r="W15" s="36">
        <v>0</v>
      </c>
      <c r="X15" s="35">
        <v>157000</v>
      </c>
      <c r="Y15" s="36" t="e">
        <f>V15-#REF!</f>
        <v>#REF!</v>
      </c>
      <c r="Z15" s="117">
        <f t="shared" si="2"/>
        <v>0</v>
      </c>
      <c r="AA15" s="137"/>
      <c r="AB15" s="138"/>
      <c r="AC15" s="630"/>
      <c r="AD15" s="631">
        <v>1</v>
      </c>
    </row>
    <row r="16" spans="1:30" s="38" customFormat="1" ht="26.25" x14ac:dyDescent="0.25">
      <c r="A16" s="22">
        <v>14</v>
      </c>
      <c r="B16" s="23">
        <v>1110</v>
      </c>
      <c r="C16" s="24" t="s">
        <v>71</v>
      </c>
      <c r="D16" s="40" t="s">
        <v>72</v>
      </c>
      <c r="E16" s="23"/>
      <c r="F16" s="23" t="s">
        <v>73</v>
      </c>
      <c r="G16" s="23"/>
      <c r="H16" s="23" t="s">
        <v>32</v>
      </c>
      <c r="I16" s="25" t="s">
        <v>33</v>
      </c>
      <c r="J16" s="23" t="s">
        <v>34</v>
      </c>
      <c r="K16" s="26"/>
      <c r="L16" s="32" t="s">
        <v>74</v>
      </c>
      <c r="M16" s="28"/>
      <c r="N16" s="29"/>
      <c r="O16" s="30">
        <v>42005</v>
      </c>
      <c r="P16" s="17">
        <f t="shared" si="3"/>
        <v>45535</v>
      </c>
      <c r="Q16" s="31">
        <v>10</v>
      </c>
      <c r="R16" s="32">
        <v>120</v>
      </c>
      <c r="S16" s="32">
        <f t="shared" ref="S16:S35" si="4">DATEDIF(O16,P16,"M")</f>
        <v>115</v>
      </c>
      <c r="T16" s="33">
        <f t="shared" si="1"/>
        <v>5</v>
      </c>
      <c r="U16" s="34">
        <v>0.1</v>
      </c>
      <c r="V16" s="35">
        <v>270000</v>
      </c>
      <c r="W16" s="36">
        <f t="shared" ref="W16:W35" si="5">V16/R16</f>
        <v>2250</v>
      </c>
      <c r="X16" s="36">
        <f t="shared" ref="X16:X35" si="6">S16*W16</f>
        <v>258750</v>
      </c>
      <c r="Y16" s="36" t="e">
        <f>V16-#REF!</f>
        <v>#REF!</v>
      </c>
      <c r="Z16" s="36">
        <f t="shared" si="2"/>
        <v>11250</v>
      </c>
      <c r="AA16" s="23" t="s">
        <v>45</v>
      </c>
      <c r="AB16" s="28" t="s">
        <v>37</v>
      </c>
      <c r="AC16" s="37" t="s">
        <v>30</v>
      </c>
    </row>
    <row r="17" spans="1:30" s="38" customFormat="1" x14ac:dyDescent="0.25">
      <c r="A17" s="623">
        <v>15</v>
      </c>
      <c r="B17" s="137">
        <v>1163</v>
      </c>
      <c r="C17" s="622" t="s">
        <v>75</v>
      </c>
      <c r="D17" s="40" t="s">
        <v>76</v>
      </c>
      <c r="E17" s="23"/>
      <c r="F17" s="23" t="s">
        <v>64</v>
      </c>
      <c r="G17" s="23"/>
      <c r="H17" s="23" t="s">
        <v>65</v>
      </c>
      <c r="I17" s="25" t="s">
        <v>33</v>
      </c>
      <c r="J17" s="23" t="s">
        <v>34</v>
      </c>
      <c r="K17" s="26"/>
      <c r="L17" s="32" t="s">
        <v>77</v>
      </c>
      <c r="M17" s="28"/>
      <c r="N17" s="29"/>
      <c r="O17" s="30">
        <v>42515</v>
      </c>
      <c r="P17" s="17">
        <f t="shared" si="3"/>
        <v>45535</v>
      </c>
      <c r="Q17" s="31">
        <v>7</v>
      </c>
      <c r="R17" s="32">
        <v>84</v>
      </c>
      <c r="S17" s="32">
        <v>84</v>
      </c>
      <c r="T17" s="33">
        <f t="shared" si="1"/>
        <v>0</v>
      </c>
      <c r="U17" s="34">
        <v>0.1</v>
      </c>
      <c r="V17" s="626">
        <v>113233120</v>
      </c>
      <c r="W17" s="36">
        <v>0</v>
      </c>
      <c r="X17" s="36">
        <f>V17</f>
        <v>113233120</v>
      </c>
      <c r="Y17" s="36" t="e">
        <f>V17-#REF!</f>
        <v>#REF!</v>
      </c>
      <c r="Z17" s="117">
        <f>V17-X17</f>
        <v>0</v>
      </c>
      <c r="AA17" s="137" t="s">
        <v>45</v>
      </c>
      <c r="AB17" s="138" t="s">
        <v>37</v>
      </c>
      <c r="AC17" s="630" t="s">
        <v>67</v>
      </c>
      <c r="AD17" s="631">
        <v>1</v>
      </c>
    </row>
    <row r="18" spans="1:30" s="38" customFormat="1" ht="15" customHeight="1" x14ac:dyDescent="0.25">
      <c r="A18" s="621">
        <v>16</v>
      </c>
      <c r="B18" s="137">
        <v>1287</v>
      </c>
      <c r="C18" s="622" t="s">
        <v>78</v>
      </c>
      <c r="D18" s="26"/>
      <c r="E18" s="23"/>
      <c r="F18" s="23" t="s">
        <v>64</v>
      </c>
      <c r="G18" s="23" t="s">
        <v>30</v>
      </c>
      <c r="H18" s="23" t="s">
        <v>43</v>
      </c>
      <c r="I18" s="25" t="s">
        <v>33</v>
      </c>
      <c r="J18" s="23" t="s">
        <v>34</v>
      </c>
      <c r="K18" s="26"/>
      <c r="L18" s="32" t="s">
        <v>79</v>
      </c>
      <c r="M18" s="28"/>
      <c r="N18" s="29"/>
      <c r="O18" s="30">
        <v>42711</v>
      </c>
      <c r="P18" s="17">
        <f t="shared" si="3"/>
        <v>45535</v>
      </c>
      <c r="Q18" s="31">
        <v>7</v>
      </c>
      <c r="R18" s="32">
        <v>84</v>
      </c>
      <c r="S18" s="32">
        <v>84</v>
      </c>
      <c r="T18" s="33">
        <f t="shared" si="1"/>
        <v>0</v>
      </c>
      <c r="U18" s="34">
        <v>0.15</v>
      </c>
      <c r="V18" s="626">
        <v>47770000</v>
      </c>
      <c r="W18" s="36">
        <v>0</v>
      </c>
      <c r="X18" s="36">
        <v>47770000</v>
      </c>
      <c r="Y18" s="36" t="e">
        <f>V18-#REF!</f>
        <v>#REF!</v>
      </c>
      <c r="Z18" s="117">
        <f t="shared" si="2"/>
        <v>0</v>
      </c>
      <c r="AA18" s="137" t="s">
        <v>45</v>
      </c>
      <c r="AB18" s="138" t="s">
        <v>37</v>
      </c>
      <c r="AC18" s="630" t="s">
        <v>80</v>
      </c>
      <c r="AD18" s="631">
        <v>1</v>
      </c>
    </row>
    <row r="19" spans="1:30" s="38" customFormat="1" x14ac:dyDescent="0.25">
      <c r="A19" s="39">
        <v>17</v>
      </c>
      <c r="B19" s="23">
        <v>1402</v>
      </c>
      <c r="C19" s="24" t="s">
        <v>81</v>
      </c>
      <c r="D19" s="26"/>
      <c r="E19" s="23"/>
      <c r="F19" s="23" t="s">
        <v>31</v>
      </c>
      <c r="G19" s="23" t="s">
        <v>30</v>
      </c>
      <c r="H19" s="23" t="s">
        <v>43</v>
      </c>
      <c r="I19" s="25" t="s">
        <v>33</v>
      </c>
      <c r="J19" s="23" t="s">
        <v>34</v>
      </c>
      <c r="K19" s="26"/>
      <c r="L19" s="32" t="s">
        <v>82</v>
      </c>
      <c r="M19" s="28"/>
      <c r="N19" s="29"/>
      <c r="O19" s="30">
        <v>43090</v>
      </c>
      <c r="P19" s="17">
        <f t="shared" si="3"/>
        <v>45535</v>
      </c>
      <c r="Q19" s="31">
        <v>10</v>
      </c>
      <c r="R19" s="32">
        <v>120</v>
      </c>
      <c r="S19" s="32">
        <f t="shared" si="4"/>
        <v>80</v>
      </c>
      <c r="T19" s="33">
        <f t="shared" si="1"/>
        <v>40</v>
      </c>
      <c r="U19" s="34">
        <v>0.1</v>
      </c>
      <c r="V19" s="35">
        <v>285300</v>
      </c>
      <c r="W19" s="36">
        <f t="shared" si="5"/>
        <v>2377.5</v>
      </c>
      <c r="X19" s="36">
        <f t="shared" si="6"/>
        <v>190200</v>
      </c>
      <c r="Y19" s="36" t="e">
        <f>V19-#REF!</f>
        <v>#REF!</v>
      </c>
      <c r="Z19" s="36">
        <f t="shared" si="2"/>
        <v>95100</v>
      </c>
      <c r="AA19" s="23" t="s">
        <v>45</v>
      </c>
      <c r="AB19" s="28" t="s">
        <v>37</v>
      </c>
      <c r="AC19" s="37" t="s">
        <v>83</v>
      </c>
    </row>
    <row r="20" spans="1:30" s="38" customFormat="1" ht="26.25" x14ac:dyDescent="0.25">
      <c r="A20" s="22">
        <v>18</v>
      </c>
      <c r="B20" s="23">
        <v>1458</v>
      </c>
      <c r="C20" s="24" t="s">
        <v>84</v>
      </c>
      <c r="D20" s="26"/>
      <c r="E20" s="23" t="s">
        <v>85</v>
      </c>
      <c r="F20" s="23" t="s">
        <v>31</v>
      </c>
      <c r="G20" s="23" t="s">
        <v>30</v>
      </c>
      <c r="H20" s="23" t="s">
        <v>43</v>
      </c>
      <c r="I20" s="25" t="s">
        <v>33</v>
      </c>
      <c r="J20" s="23" t="s">
        <v>34</v>
      </c>
      <c r="K20" s="26"/>
      <c r="L20" s="32" t="s">
        <v>86</v>
      </c>
      <c r="M20" s="28"/>
      <c r="N20" s="29"/>
      <c r="O20" s="30">
        <v>43276</v>
      </c>
      <c r="P20" s="17">
        <f t="shared" si="3"/>
        <v>45535</v>
      </c>
      <c r="Q20" s="31">
        <v>10</v>
      </c>
      <c r="R20" s="32">
        <v>120</v>
      </c>
      <c r="S20" s="32">
        <f t="shared" si="4"/>
        <v>74</v>
      </c>
      <c r="T20" s="33">
        <f t="shared" si="1"/>
        <v>46</v>
      </c>
      <c r="U20" s="34">
        <v>0.1</v>
      </c>
      <c r="V20" s="35">
        <v>9800000</v>
      </c>
      <c r="W20" s="36">
        <f t="shared" si="5"/>
        <v>81666.666666666672</v>
      </c>
      <c r="X20" s="36">
        <f t="shared" si="6"/>
        <v>6043333.333333334</v>
      </c>
      <c r="Y20" s="36" t="e">
        <f>V20-#REF!</f>
        <v>#REF!</v>
      </c>
      <c r="Z20" s="36">
        <f t="shared" si="2"/>
        <v>3756666.666666666</v>
      </c>
      <c r="AA20" s="23" t="s">
        <v>45</v>
      </c>
      <c r="AB20" s="28" t="s">
        <v>37</v>
      </c>
      <c r="AC20" s="37" t="s">
        <v>87</v>
      </c>
    </row>
    <row r="21" spans="1:30" s="38" customFormat="1" x14ac:dyDescent="0.25">
      <c r="A21" s="39">
        <v>19</v>
      </c>
      <c r="B21" s="23">
        <v>1626</v>
      </c>
      <c r="C21" s="41" t="s">
        <v>88</v>
      </c>
      <c r="D21" s="26" t="s">
        <v>30</v>
      </c>
      <c r="E21" s="23"/>
      <c r="F21" s="23" t="s">
        <v>31</v>
      </c>
      <c r="G21" s="23"/>
      <c r="H21" s="23" t="s">
        <v>65</v>
      </c>
      <c r="I21" s="25" t="s">
        <v>33</v>
      </c>
      <c r="J21" s="23" t="s">
        <v>34</v>
      </c>
      <c r="K21" s="26"/>
      <c r="L21" s="32" t="s">
        <v>89</v>
      </c>
      <c r="M21" s="28"/>
      <c r="N21" s="29"/>
      <c r="O21" s="30">
        <v>44042</v>
      </c>
      <c r="P21" s="17">
        <f t="shared" si="3"/>
        <v>45535</v>
      </c>
      <c r="Q21" s="31">
        <v>10</v>
      </c>
      <c r="R21" s="31">
        <v>120</v>
      </c>
      <c r="S21" s="31">
        <f t="shared" si="4"/>
        <v>49</v>
      </c>
      <c r="T21" s="33">
        <f t="shared" si="1"/>
        <v>71</v>
      </c>
      <c r="U21" s="34">
        <v>0.1</v>
      </c>
      <c r="V21" s="35">
        <v>1282424</v>
      </c>
      <c r="W21" s="36">
        <f>V21/R21</f>
        <v>10686.866666666667</v>
      </c>
      <c r="X21" s="36">
        <f>S21*W21</f>
        <v>523656.46666666667</v>
      </c>
      <c r="Y21" s="36" t="e">
        <f>V21-#REF!</f>
        <v>#REF!</v>
      </c>
      <c r="Z21" s="36">
        <f t="shared" si="2"/>
        <v>758767.53333333333</v>
      </c>
      <c r="AA21" s="23"/>
      <c r="AB21" s="28"/>
      <c r="AC21" s="37"/>
    </row>
    <row r="22" spans="1:30" s="38" customFormat="1" x14ac:dyDescent="0.25">
      <c r="A22" s="22">
        <v>20</v>
      </c>
      <c r="B22" s="23">
        <v>1641</v>
      </c>
      <c r="C22" s="41" t="s">
        <v>90</v>
      </c>
      <c r="D22" s="26" t="s">
        <v>30</v>
      </c>
      <c r="E22" s="23"/>
      <c r="F22" s="23" t="s">
        <v>31</v>
      </c>
      <c r="G22" s="23"/>
      <c r="H22" s="23" t="s">
        <v>43</v>
      </c>
      <c r="I22" s="25" t="s">
        <v>33</v>
      </c>
      <c r="J22" s="23" t="s">
        <v>34</v>
      </c>
      <c r="K22" s="26"/>
      <c r="L22" s="32" t="s">
        <v>91</v>
      </c>
      <c r="M22" s="28"/>
      <c r="N22" s="29"/>
      <c r="O22" s="30">
        <v>44104</v>
      </c>
      <c r="P22" s="17">
        <f t="shared" si="3"/>
        <v>45535</v>
      </c>
      <c r="Q22" s="31">
        <v>10</v>
      </c>
      <c r="R22" s="31">
        <v>120</v>
      </c>
      <c r="S22" s="31">
        <f t="shared" si="4"/>
        <v>47</v>
      </c>
      <c r="T22" s="33">
        <f t="shared" si="1"/>
        <v>73</v>
      </c>
      <c r="U22" s="34">
        <v>0.1</v>
      </c>
      <c r="V22" s="35">
        <v>89656770</v>
      </c>
      <c r="W22" s="36">
        <f t="shared" si="5"/>
        <v>747139.75</v>
      </c>
      <c r="X22" s="36">
        <f t="shared" si="6"/>
        <v>35115568.25</v>
      </c>
      <c r="Y22" s="36" t="e">
        <f>V22-#REF!</f>
        <v>#REF!</v>
      </c>
      <c r="Z22" s="36">
        <f t="shared" si="2"/>
        <v>54541201.75</v>
      </c>
      <c r="AA22" s="23"/>
      <c r="AB22" s="28"/>
      <c r="AC22" s="37"/>
    </row>
    <row r="23" spans="1:30" s="38" customFormat="1" x14ac:dyDescent="0.25">
      <c r="A23" s="39">
        <v>21</v>
      </c>
      <c r="B23" s="23">
        <v>1642</v>
      </c>
      <c r="C23" s="41" t="s">
        <v>92</v>
      </c>
      <c r="D23" s="26" t="s">
        <v>30</v>
      </c>
      <c r="E23" s="23"/>
      <c r="F23" s="23" t="s">
        <v>31</v>
      </c>
      <c r="G23" s="23"/>
      <c r="H23" s="23" t="s">
        <v>43</v>
      </c>
      <c r="I23" s="25" t="s">
        <v>33</v>
      </c>
      <c r="J23" s="23" t="s">
        <v>34</v>
      </c>
      <c r="K23" s="26"/>
      <c r="L23" s="32" t="s">
        <v>91</v>
      </c>
      <c r="M23" s="28"/>
      <c r="N23" s="29"/>
      <c r="O23" s="30">
        <v>44104</v>
      </c>
      <c r="P23" s="17">
        <f t="shared" si="3"/>
        <v>45535</v>
      </c>
      <c r="Q23" s="31">
        <v>10</v>
      </c>
      <c r="R23" s="31">
        <v>120</v>
      </c>
      <c r="S23" s="31">
        <f t="shared" si="4"/>
        <v>47</v>
      </c>
      <c r="T23" s="33">
        <f t="shared" si="1"/>
        <v>73</v>
      </c>
      <c r="U23" s="34">
        <v>0.1</v>
      </c>
      <c r="V23" s="35">
        <v>89656770</v>
      </c>
      <c r="W23" s="36">
        <f t="shared" si="5"/>
        <v>747139.75</v>
      </c>
      <c r="X23" s="36">
        <f t="shared" si="6"/>
        <v>35115568.25</v>
      </c>
      <c r="Y23" s="36" t="e">
        <f>V23-#REF!</f>
        <v>#REF!</v>
      </c>
      <c r="Z23" s="36">
        <f t="shared" si="2"/>
        <v>54541201.75</v>
      </c>
      <c r="AA23" s="23"/>
      <c r="AB23" s="28"/>
      <c r="AC23" s="37"/>
    </row>
    <row r="24" spans="1:30" s="38" customFormat="1" x14ac:dyDescent="0.25">
      <c r="A24" s="22">
        <v>22</v>
      </c>
      <c r="B24" s="23">
        <v>1643</v>
      </c>
      <c r="C24" s="41" t="s">
        <v>93</v>
      </c>
      <c r="D24" s="26" t="s">
        <v>30</v>
      </c>
      <c r="E24" s="23"/>
      <c r="F24" s="23" t="s">
        <v>31</v>
      </c>
      <c r="G24" s="23"/>
      <c r="H24" s="23" t="s">
        <v>43</v>
      </c>
      <c r="I24" s="25" t="s">
        <v>33</v>
      </c>
      <c r="J24" s="23" t="s">
        <v>34</v>
      </c>
      <c r="K24" s="26"/>
      <c r="L24" s="32" t="s">
        <v>91</v>
      </c>
      <c r="M24" s="28"/>
      <c r="N24" s="29"/>
      <c r="O24" s="30">
        <v>44125</v>
      </c>
      <c r="P24" s="17">
        <f t="shared" si="3"/>
        <v>45535</v>
      </c>
      <c r="Q24" s="31">
        <v>10</v>
      </c>
      <c r="R24" s="31">
        <v>120</v>
      </c>
      <c r="S24" s="31">
        <f t="shared" si="4"/>
        <v>46</v>
      </c>
      <c r="T24" s="33">
        <f t="shared" si="1"/>
        <v>74</v>
      </c>
      <c r="U24" s="34">
        <v>0.1</v>
      </c>
      <c r="V24" s="35">
        <v>68096451.5</v>
      </c>
      <c r="W24" s="36">
        <f t="shared" si="5"/>
        <v>567470.4291666667</v>
      </c>
      <c r="X24" s="36">
        <f t="shared" si="6"/>
        <v>26103639.741666667</v>
      </c>
      <c r="Y24" s="36" t="e">
        <f>V24-#REF!</f>
        <v>#REF!</v>
      </c>
      <c r="Z24" s="36">
        <f t="shared" si="2"/>
        <v>41992811.758333333</v>
      </c>
      <c r="AA24" s="23"/>
      <c r="AB24" s="28"/>
      <c r="AC24" s="37"/>
    </row>
    <row r="25" spans="1:30" s="38" customFormat="1" x14ac:dyDescent="0.25">
      <c r="A25" s="39">
        <v>23</v>
      </c>
      <c r="B25" s="23">
        <v>1644</v>
      </c>
      <c r="C25" s="41" t="s">
        <v>94</v>
      </c>
      <c r="D25" s="26" t="s">
        <v>30</v>
      </c>
      <c r="E25" s="23"/>
      <c r="F25" s="23" t="s">
        <v>31</v>
      </c>
      <c r="G25" s="23"/>
      <c r="H25" s="23" t="s">
        <v>43</v>
      </c>
      <c r="I25" s="25" t="s">
        <v>33</v>
      </c>
      <c r="J25" s="23" t="s">
        <v>34</v>
      </c>
      <c r="K25" s="26"/>
      <c r="L25" s="32" t="s">
        <v>91</v>
      </c>
      <c r="M25" s="28"/>
      <c r="N25" s="29"/>
      <c r="O25" s="30">
        <v>44104</v>
      </c>
      <c r="P25" s="17">
        <f t="shared" si="3"/>
        <v>45535</v>
      </c>
      <c r="Q25" s="31">
        <v>10</v>
      </c>
      <c r="R25" s="31">
        <v>120</v>
      </c>
      <c r="S25" s="31">
        <f t="shared" si="4"/>
        <v>47</v>
      </c>
      <c r="T25" s="33">
        <f t="shared" si="1"/>
        <v>73</v>
      </c>
      <c r="U25" s="34">
        <v>0.1</v>
      </c>
      <c r="V25" s="35">
        <v>68096451.5</v>
      </c>
      <c r="W25" s="36">
        <f t="shared" si="5"/>
        <v>567470.4291666667</v>
      </c>
      <c r="X25" s="36">
        <f t="shared" si="6"/>
        <v>26671110.170833334</v>
      </c>
      <c r="Y25" s="36" t="e">
        <f>V25-#REF!</f>
        <v>#REF!</v>
      </c>
      <c r="Z25" s="36">
        <f t="shared" si="2"/>
        <v>41425341.329166666</v>
      </c>
      <c r="AA25" s="23"/>
      <c r="AB25" s="28"/>
      <c r="AC25" s="37"/>
    </row>
    <row r="26" spans="1:30" s="38" customFormat="1" x14ac:dyDescent="0.25">
      <c r="A26" s="22">
        <v>24</v>
      </c>
      <c r="B26" s="23">
        <v>1645</v>
      </c>
      <c r="C26" s="41" t="s">
        <v>95</v>
      </c>
      <c r="D26" s="26" t="s">
        <v>30</v>
      </c>
      <c r="E26" s="23"/>
      <c r="F26" s="23" t="s">
        <v>31</v>
      </c>
      <c r="G26" s="23"/>
      <c r="H26" s="23" t="s">
        <v>43</v>
      </c>
      <c r="I26" s="25" t="s">
        <v>33</v>
      </c>
      <c r="J26" s="23" t="s">
        <v>34</v>
      </c>
      <c r="K26" s="26"/>
      <c r="L26" s="32" t="s">
        <v>91</v>
      </c>
      <c r="M26" s="28"/>
      <c r="N26" s="29"/>
      <c r="O26" s="30">
        <v>44085</v>
      </c>
      <c r="P26" s="17">
        <f t="shared" si="3"/>
        <v>45535</v>
      </c>
      <c r="Q26" s="31">
        <v>7</v>
      </c>
      <c r="R26" s="31">
        <v>84</v>
      </c>
      <c r="S26" s="31">
        <f t="shared" si="4"/>
        <v>47</v>
      </c>
      <c r="T26" s="33">
        <f t="shared" si="1"/>
        <v>37</v>
      </c>
      <c r="U26" s="34">
        <v>0.1</v>
      </c>
      <c r="V26" s="35">
        <v>160375834.5</v>
      </c>
      <c r="W26" s="36">
        <f t="shared" si="5"/>
        <v>1909236.125</v>
      </c>
      <c r="X26" s="36">
        <f t="shared" si="6"/>
        <v>89734097.875</v>
      </c>
      <c r="Y26" s="36" t="e">
        <f>V26-#REF!</f>
        <v>#REF!</v>
      </c>
      <c r="Z26" s="36">
        <f t="shared" si="2"/>
        <v>70641736.625</v>
      </c>
      <c r="AA26" s="23"/>
      <c r="AB26" s="28"/>
      <c r="AC26" s="37"/>
    </row>
    <row r="27" spans="1:30" s="38" customFormat="1" x14ac:dyDescent="0.25">
      <c r="A27" s="39">
        <v>25</v>
      </c>
      <c r="B27" s="23">
        <v>1646</v>
      </c>
      <c r="C27" s="41" t="s">
        <v>96</v>
      </c>
      <c r="D27" s="26" t="s">
        <v>30</v>
      </c>
      <c r="E27" s="23"/>
      <c r="F27" s="23" t="s">
        <v>31</v>
      </c>
      <c r="G27" s="23"/>
      <c r="H27" s="23" t="s">
        <v>43</v>
      </c>
      <c r="I27" s="25" t="s">
        <v>33</v>
      </c>
      <c r="J27" s="23" t="s">
        <v>34</v>
      </c>
      <c r="K27" s="26"/>
      <c r="L27" s="32" t="s">
        <v>91</v>
      </c>
      <c r="M27" s="28"/>
      <c r="N27" s="29"/>
      <c r="O27" s="30">
        <v>44085</v>
      </c>
      <c r="P27" s="17">
        <f t="shared" si="3"/>
        <v>45535</v>
      </c>
      <c r="Q27" s="31">
        <v>7</v>
      </c>
      <c r="R27" s="31">
        <v>84</v>
      </c>
      <c r="S27" s="31">
        <f t="shared" si="4"/>
        <v>47</v>
      </c>
      <c r="T27" s="33">
        <f t="shared" si="1"/>
        <v>37</v>
      </c>
      <c r="U27" s="34">
        <v>0.1</v>
      </c>
      <c r="V27" s="35">
        <v>160375834.5</v>
      </c>
      <c r="W27" s="36">
        <f t="shared" si="5"/>
        <v>1909236.125</v>
      </c>
      <c r="X27" s="36">
        <f t="shared" si="6"/>
        <v>89734097.875</v>
      </c>
      <c r="Y27" s="36" t="e">
        <f>V27-#REF!</f>
        <v>#REF!</v>
      </c>
      <c r="Z27" s="36">
        <f t="shared" si="2"/>
        <v>70641736.625</v>
      </c>
      <c r="AA27" s="23"/>
      <c r="AB27" s="28"/>
      <c r="AC27" s="37"/>
    </row>
    <row r="28" spans="1:30" s="38" customFormat="1" x14ac:dyDescent="0.25">
      <c r="A28" s="22">
        <v>26</v>
      </c>
      <c r="B28" s="23">
        <v>1647</v>
      </c>
      <c r="C28" s="41" t="s">
        <v>97</v>
      </c>
      <c r="D28" s="26" t="s">
        <v>30</v>
      </c>
      <c r="E28" s="23"/>
      <c r="F28" s="23" t="s">
        <v>31</v>
      </c>
      <c r="G28" s="23"/>
      <c r="H28" s="23" t="s">
        <v>43</v>
      </c>
      <c r="I28" s="25" t="s">
        <v>33</v>
      </c>
      <c r="J28" s="23" t="s">
        <v>34</v>
      </c>
      <c r="K28" s="26"/>
      <c r="L28" s="32" t="s">
        <v>91</v>
      </c>
      <c r="M28" s="28"/>
      <c r="N28" s="29"/>
      <c r="O28" s="30">
        <v>44085</v>
      </c>
      <c r="P28" s="17">
        <f t="shared" si="3"/>
        <v>45535</v>
      </c>
      <c r="Q28" s="31">
        <v>10</v>
      </c>
      <c r="R28" s="31">
        <v>120</v>
      </c>
      <c r="S28" s="31">
        <f t="shared" si="4"/>
        <v>47</v>
      </c>
      <c r="T28" s="33">
        <f t="shared" si="1"/>
        <v>73</v>
      </c>
      <c r="U28" s="34">
        <v>0.1</v>
      </c>
      <c r="V28" s="35">
        <v>58856315</v>
      </c>
      <c r="W28" s="36">
        <f t="shared" si="5"/>
        <v>490469.29166666669</v>
      </c>
      <c r="X28" s="36">
        <f t="shared" si="6"/>
        <v>23052056.708333336</v>
      </c>
      <c r="Y28" s="36" t="e">
        <f>V28-#REF!</f>
        <v>#REF!</v>
      </c>
      <c r="Z28" s="36">
        <f t="shared" si="2"/>
        <v>35804258.291666664</v>
      </c>
      <c r="AA28" s="23"/>
      <c r="AB28" s="28"/>
      <c r="AC28" s="37"/>
    </row>
    <row r="29" spans="1:30" s="38" customFormat="1" x14ac:dyDescent="0.25">
      <c r="A29" s="39">
        <v>27</v>
      </c>
      <c r="B29" s="23">
        <v>1648</v>
      </c>
      <c r="C29" s="41" t="s">
        <v>98</v>
      </c>
      <c r="D29" s="26" t="s">
        <v>30</v>
      </c>
      <c r="E29" s="23"/>
      <c r="F29" s="23" t="s">
        <v>31</v>
      </c>
      <c r="G29" s="23"/>
      <c r="H29" s="23" t="s">
        <v>43</v>
      </c>
      <c r="I29" s="25" t="s">
        <v>33</v>
      </c>
      <c r="J29" s="23" t="s">
        <v>34</v>
      </c>
      <c r="K29" s="26"/>
      <c r="L29" s="32" t="s">
        <v>91</v>
      </c>
      <c r="M29" s="28"/>
      <c r="N29" s="29"/>
      <c r="O29" s="30">
        <v>44085</v>
      </c>
      <c r="P29" s="17">
        <f t="shared" si="3"/>
        <v>45535</v>
      </c>
      <c r="Q29" s="31">
        <v>10</v>
      </c>
      <c r="R29" s="31">
        <v>120</v>
      </c>
      <c r="S29" s="31">
        <f t="shared" si="4"/>
        <v>47</v>
      </c>
      <c r="T29" s="33">
        <f t="shared" si="1"/>
        <v>73</v>
      </c>
      <c r="U29" s="34">
        <v>0.1</v>
      </c>
      <c r="V29" s="35">
        <v>58856315</v>
      </c>
      <c r="W29" s="36">
        <f t="shared" si="5"/>
        <v>490469.29166666669</v>
      </c>
      <c r="X29" s="36">
        <f t="shared" si="6"/>
        <v>23052056.708333336</v>
      </c>
      <c r="Y29" s="36" t="e">
        <f>V29-#REF!</f>
        <v>#REF!</v>
      </c>
      <c r="Z29" s="36">
        <f t="shared" si="2"/>
        <v>35804258.291666664</v>
      </c>
      <c r="AA29" s="23"/>
      <c r="AB29" s="28"/>
      <c r="AC29" s="37"/>
    </row>
    <row r="30" spans="1:30" s="38" customFormat="1" x14ac:dyDescent="0.25">
      <c r="A30" s="22">
        <v>28</v>
      </c>
      <c r="B30" s="42">
        <v>1649</v>
      </c>
      <c r="C30" s="43" t="s">
        <v>99</v>
      </c>
      <c r="D30" s="44" t="s">
        <v>30</v>
      </c>
      <c r="E30" s="42"/>
      <c r="F30" s="42" t="s">
        <v>31</v>
      </c>
      <c r="G30" s="42"/>
      <c r="H30" s="23" t="s">
        <v>43</v>
      </c>
      <c r="I30" s="25" t="s">
        <v>33</v>
      </c>
      <c r="J30" s="42" t="s">
        <v>34</v>
      </c>
      <c r="K30" s="26"/>
      <c r="L30" s="32" t="s">
        <v>91</v>
      </c>
      <c r="M30" s="45"/>
      <c r="N30" s="46"/>
      <c r="O30" s="47">
        <v>44127</v>
      </c>
      <c r="P30" s="17">
        <f t="shared" si="3"/>
        <v>45535</v>
      </c>
      <c r="Q30" s="48">
        <v>10</v>
      </c>
      <c r="R30" s="48">
        <v>120</v>
      </c>
      <c r="S30" s="48">
        <f t="shared" si="4"/>
        <v>46</v>
      </c>
      <c r="T30" s="49">
        <f t="shared" si="1"/>
        <v>74</v>
      </c>
      <c r="U30" s="50">
        <v>0.1</v>
      </c>
      <c r="V30" s="35">
        <v>135796461.5</v>
      </c>
      <c r="W30" s="36">
        <f t="shared" si="5"/>
        <v>1131637.1791666667</v>
      </c>
      <c r="X30" s="36">
        <f t="shared" si="6"/>
        <v>52055310.241666667</v>
      </c>
      <c r="Y30" s="51" t="e">
        <f>V30-#REF!</f>
        <v>#REF!</v>
      </c>
      <c r="Z30" s="36">
        <f t="shared" si="2"/>
        <v>83741151.258333325</v>
      </c>
      <c r="AA30" s="42"/>
      <c r="AB30" s="45"/>
      <c r="AC30" s="37"/>
    </row>
    <row r="31" spans="1:30" s="38" customFormat="1" ht="64.5" x14ac:dyDescent="0.25">
      <c r="A31" s="52">
        <v>29</v>
      </c>
      <c r="B31" s="42">
        <v>2159</v>
      </c>
      <c r="C31" s="53" t="s">
        <v>100</v>
      </c>
      <c r="D31" s="44" t="s">
        <v>30</v>
      </c>
      <c r="E31" s="44" t="s">
        <v>101</v>
      </c>
      <c r="F31" s="42" t="s">
        <v>31</v>
      </c>
      <c r="G31" s="54" t="s">
        <v>102</v>
      </c>
      <c r="H31" s="42" t="s">
        <v>43</v>
      </c>
      <c r="I31" s="55" t="s">
        <v>33</v>
      </c>
      <c r="J31" s="42" t="s">
        <v>34</v>
      </c>
      <c r="K31" s="44"/>
      <c r="L31" s="56" t="s">
        <v>103</v>
      </c>
      <c r="M31" s="45"/>
      <c r="N31" s="46"/>
      <c r="O31" s="47">
        <v>45223</v>
      </c>
      <c r="P31" s="17">
        <f t="shared" si="3"/>
        <v>45535</v>
      </c>
      <c r="Q31" s="48">
        <v>7</v>
      </c>
      <c r="R31" s="48">
        <v>84</v>
      </c>
      <c r="S31" s="48">
        <f t="shared" si="4"/>
        <v>10</v>
      </c>
      <c r="T31" s="56">
        <f t="shared" si="1"/>
        <v>74</v>
      </c>
      <c r="U31" s="50">
        <v>0.15</v>
      </c>
      <c r="V31" s="57">
        <v>97979600.75</v>
      </c>
      <c r="W31" s="51">
        <f t="shared" si="5"/>
        <v>1166423.8184523811</v>
      </c>
      <c r="X31" s="51">
        <f t="shared" si="6"/>
        <v>11664238.18452381</v>
      </c>
      <c r="Y31" s="51"/>
      <c r="Z31" s="51">
        <f t="shared" si="2"/>
        <v>86315362.565476194</v>
      </c>
      <c r="AA31" s="42"/>
      <c r="AB31" s="45"/>
      <c r="AC31" s="37"/>
    </row>
    <row r="32" spans="1:30" s="38" customFormat="1" ht="64.5" x14ac:dyDescent="0.25">
      <c r="A32" s="22">
        <v>30</v>
      </c>
      <c r="B32" s="42">
        <v>2160</v>
      </c>
      <c r="C32" s="58" t="s">
        <v>104</v>
      </c>
      <c r="D32" s="26" t="s">
        <v>30</v>
      </c>
      <c r="E32" s="26" t="s">
        <v>105</v>
      </c>
      <c r="F32" s="23" t="s">
        <v>31</v>
      </c>
      <c r="G32" s="59" t="s">
        <v>102</v>
      </c>
      <c r="H32" s="23" t="s">
        <v>43</v>
      </c>
      <c r="I32" s="25" t="s">
        <v>33</v>
      </c>
      <c r="J32" s="23" t="s">
        <v>34</v>
      </c>
      <c r="K32" s="26"/>
      <c r="L32" s="32" t="s">
        <v>103</v>
      </c>
      <c r="M32" s="23"/>
      <c r="N32" s="29"/>
      <c r="O32" s="60">
        <v>45223</v>
      </c>
      <c r="P32" s="17">
        <f t="shared" si="3"/>
        <v>45535</v>
      </c>
      <c r="Q32" s="31">
        <v>7</v>
      </c>
      <c r="R32" s="31">
        <v>84</v>
      </c>
      <c r="S32" s="31">
        <f t="shared" si="4"/>
        <v>10</v>
      </c>
      <c r="T32" s="32">
        <f t="shared" si="1"/>
        <v>74</v>
      </c>
      <c r="U32" s="34">
        <v>0.15</v>
      </c>
      <c r="V32" s="35">
        <v>97979600.75</v>
      </c>
      <c r="W32" s="35">
        <f t="shared" si="5"/>
        <v>1166423.8184523811</v>
      </c>
      <c r="X32" s="35">
        <f t="shared" si="6"/>
        <v>11664238.18452381</v>
      </c>
      <c r="Y32" s="35"/>
      <c r="Z32" s="35">
        <f t="shared" si="2"/>
        <v>86315362.565476194</v>
      </c>
      <c r="AA32" s="23"/>
      <c r="AB32" s="28"/>
      <c r="AC32" s="37"/>
    </row>
    <row r="33" spans="1:32" s="5" customFormat="1" ht="77.25" x14ac:dyDescent="0.25">
      <c r="A33" s="22">
        <v>31</v>
      </c>
      <c r="B33" s="61">
        <v>2078</v>
      </c>
      <c r="C33" s="58" t="s">
        <v>106</v>
      </c>
      <c r="D33" s="26"/>
      <c r="E33" s="26"/>
      <c r="F33" s="62" t="s">
        <v>31</v>
      </c>
      <c r="G33" s="59" t="s">
        <v>102</v>
      </c>
      <c r="H33" s="23" t="s">
        <v>107</v>
      </c>
      <c r="I33" s="25" t="s">
        <v>33</v>
      </c>
      <c r="J33" s="23" t="s">
        <v>34</v>
      </c>
      <c r="K33" s="63" t="s">
        <v>108</v>
      </c>
      <c r="L33" s="64" t="s">
        <v>109</v>
      </c>
      <c r="M33" s="23"/>
      <c r="N33" s="29"/>
      <c r="O33" s="60">
        <v>42859</v>
      </c>
      <c r="P33" s="17">
        <f t="shared" si="3"/>
        <v>45535</v>
      </c>
      <c r="Q33" s="31">
        <v>10</v>
      </c>
      <c r="R33" s="31">
        <v>120</v>
      </c>
      <c r="S33" s="31">
        <f t="shared" si="4"/>
        <v>87</v>
      </c>
      <c r="T33" s="32">
        <f t="shared" si="1"/>
        <v>33</v>
      </c>
      <c r="U33" s="34">
        <v>0.1</v>
      </c>
      <c r="V33" s="35">
        <v>80651295.959999993</v>
      </c>
      <c r="W33" s="35">
        <f t="shared" si="5"/>
        <v>672094.13299999991</v>
      </c>
      <c r="X33" s="35">
        <f t="shared" si="6"/>
        <v>58472189.570999995</v>
      </c>
      <c r="Y33" s="35"/>
      <c r="Z33" s="35">
        <f t="shared" si="2"/>
        <v>22179106.388999999</v>
      </c>
      <c r="AA33" s="23"/>
      <c r="AB33" s="28"/>
      <c r="AC33" s="37"/>
    </row>
    <row r="34" spans="1:32" s="5" customFormat="1" ht="64.5" x14ac:dyDescent="0.25">
      <c r="A34" s="65">
        <v>32</v>
      </c>
      <c r="B34" s="66" t="s">
        <v>110</v>
      </c>
      <c r="C34" s="58" t="s">
        <v>100</v>
      </c>
      <c r="D34" s="26"/>
      <c r="E34" s="26" t="s">
        <v>111</v>
      </c>
      <c r="F34" s="23" t="s">
        <v>31</v>
      </c>
      <c r="G34" s="59" t="s">
        <v>102</v>
      </c>
      <c r="H34" s="23" t="s">
        <v>107</v>
      </c>
      <c r="I34" s="25" t="s">
        <v>112</v>
      </c>
      <c r="J34" s="23" t="s">
        <v>34</v>
      </c>
      <c r="K34" s="63" t="s">
        <v>108</v>
      </c>
      <c r="L34" s="64" t="s">
        <v>113</v>
      </c>
      <c r="M34" s="67" t="s">
        <v>114</v>
      </c>
      <c r="N34" s="68" t="s">
        <v>115</v>
      </c>
      <c r="O34" s="60">
        <v>45441</v>
      </c>
      <c r="P34" s="17">
        <f t="shared" si="3"/>
        <v>45535</v>
      </c>
      <c r="Q34" s="31">
        <v>7</v>
      </c>
      <c r="R34" s="31">
        <v>84</v>
      </c>
      <c r="S34" s="31">
        <f t="shared" si="4"/>
        <v>3</v>
      </c>
      <c r="T34" s="32">
        <f t="shared" si="1"/>
        <v>81</v>
      </c>
      <c r="U34" s="34">
        <v>0.15</v>
      </c>
      <c r="V34" s="69">
        <v>96849388.099999994</v>
      </c>
      <c r="W34" s="35">
        <f t="shared" si="5"/>
        <v>1152968.905952381</v>
      </c>
      <c r="X34" s="35">
        <f t="shared" si="6"/>
        <v>3458906.7178571429</v>
      </c>
      <c r="Y34" s="35"/>
      <c r="Z34" s="35">
        <f t="shared" si="2"/>
        <v>93390481.382142857</v>
      </c>
      <c r="AA34" s="23"/>
      <c r="AB34" s="23"/>
      <c r="AC34" s="23" t="s">
        <v>116</v>
      </c>
    </row>
    <row r="35" spans="1:32" s="5" customFormat="1" ht="64.5" x14ac:dyDescent="0.25">
      <c r="A35" s="65">
        <v>33</v>
      </c>
      <c r="B35" s="66" t="s">
        <v>110</v>
      </c>
      <c r="C35" s="58" t="s">
        <v>100</v>
      </c>
      <c r="D35" s="26"/>
      <c r="E35" s="26" t="s">
        <v>111</v>
      </c>
      <c r="F35" s="23" t="s">
        <v>31</v>
      </c>
      <c r="G35" s="59" t="s">
        <v>102</v>
      </c>
      <c r="H35" s="23" t="s">
        <v>107</v>
      </c>
      <c r="I35" s="25" t="s">
        <v>117</v>
      </c>
      <c r="J35" s="23" t="s">
        <v>34</v>
      </c>
      <c r="K35" s="63" t="s">
        <v>108</v>
      </c>
      <c r="L35" s="64" t="s">
        <v>118</v>
      </c>
      <c r="M35" s="67" t="s">
        <v>114</v>
      </c>
      <c r="N35" s="68" t="s">
        <v>119</v>
      </c>
      <c r="O35" s="60">
        <v>45441</v>
      </c>
      <c r="P35" s="17">
        <f t="shared" si="3"/>
        <v>45535</v>
      </c>
      <c r="Q35" s="31">
        <v>7</v>
      </c>
      <c r="R35" s="31">
        <v>84</v>
      </c>
      <c r="S35" s="31">
        <f t="shared" si="4"/>
        <v>3</v>
      </c>
      <c r="T35" s="32">
        <f t="shared" si="1"/>
        <v>81</v>
      </c>
      <c r="U35" s="34">
        <v>0.15</v>
      </c>
      <c r="V35" s="70">
        <v>98548148</v>
      </c>
      <c r="W35" s="35">
        <f t="shared" si="5"/>
        <v>1173192.2380952381</v>
      </c>
      <c r="X35" s="35">
        <f t="shared" si="6"/>
        <v>3519576.7142857146</v>
      </c>
      <c r="Y35" s="35"/>
      <c r="Z35" s="35">
        <f t="shared" si="2"/>
        <v>95028571.285714284</v>
      </c>
      <c r="AA35" s="23"/>
      <c r="AB35" s="23"/>
      <c r="AC35" s="71"/>
      <c r="AF35" s="5" t="s">
        <v>30</v>
      </c>
    </row>
    <row r="36" spans="1:32" ht="15.75" thickBot="1" x14ac:dyDescent="0.3">
      <c r="A36" s="72">
        <f>A35</f>
        <v>33</v>
      </c>
      <c r="B36" s="73"/>
      <c r="C36" s="74" t="s">
        <v>120</v>
      </c>
      <c r="D36" s="75"/>
      <c r="E36" s="73"/>
      <c r="F36" s="73"/>
      <c r="G36" s="76"/>
      <c r="H36" s="73"/>
      <c r="I36" s="73"/>
      <c r="J36" s="77"/>
      <c r="K36" s="73"/>
      <c r="L36" s="73"/>
      <c r="M36" s="78"/>
      <c r="N36" s="78"/>
      <c r="O36" s="77"/>
      <c r="P36" s="77" t="s">
        <v>30</v>
      </c>
      <c r="Q36" s="73"/>
      <c r="R36" s="73"/>
      <c r="S36" s="73"/>
      <c r="T36" s="79" t="s">
        <v>30</v>
      </c>
      <c r="U36" s="73"/>
      <c r="V36" s="80">
        <f>SUM(V3:V35)</f>
        <v>2273686995.96</v>
      </c>
      <c r="W36" s="80">
        <f t="shared" ref="W36:Z36" si="7">SUM(W3:W35)</f>
        <v>13988352.318119047</v>
      </c>
      <c r="X36" s="80">
        <f t="shared" si="7"/>
        <v>1396702629.8930237</v>
      </c>
      <c r="Y36" s="80" t="e">
        <f t="shared" si="7"/>
        <v>#REF!</v>
      </c>
      <c r="Z36" s="80">
        <f t="shared" si="7"/>
        <v>876984366.06697631</v>
      </c>
      <c r="AA36" s="73"/>
      <c r="AB36" s="78"/>
      <c r="AC36" s="81"/>
    </row>
    <row r="37" spans="1:32" x14ac:dyDescent="0.25">
      <c r="A37" s="39"/>
      <c r="B37" s="82"/>
      <c r="C37" s="83"/>
      <c r="D37" s="84"/>
      <c r="E37" s="82"/>
      <c r="F37" s="82"/>
      <c r="G37" s="82"/>
      <c r="H37" s="82"/>
      <c r="I37" s="82"/>
      <c r="J37" s="82"/>
      <c r="K37" s="82"/>
      <c r="L37" s="33"/>
      <c r="M37" s="85"/>
      <c r="N37" s="86"/>
      <c r="O37" s="87"/>
      <c r="P37" s="17" t="s">
        <v>30</v>
      </c>
      <c r="Q37" s="88"/>
      <c r="R37" s="88"/>
      <c r="S37" s="88"/>
      <c r="T37" s="89" t="s">
        <v>30</v>
      </c>
      <c r="U37" s="90"/>
      <c r="V37" s="36"/>
      <c r="W37" s="36" t="s">
        <v>30</v>
      </c>
      <c r="X37" s="36"/>
      <c r="Y37" s="36"/>
      <c r="Z37" s="91">
        <f>V36-X36</f>
        <v>876984366.06697631</v>
      </c>
      <c r="AA37" s="82"/>
      <c r="AB37" s="85"/>
      <c r="AC37" s="92"/>
    </row>
    <row r="38" spans="1:32" ht="26.25" x14ac:dyDescent="0.25">
      <c r="A38" s="22">
        <v>1</v>
      </c>
      <c r="B38" s="66">
        <v>1629</v>
      </c>
      <c r="C38" s="93" t="s">
        <v>121</v>
      </c>
      <c r="D38" s="26"/>
      <c r="E38" s="23"/>
      <c r="F38" s="23" t="s">
        <v>31</v>
      </c>
      <c r="G38" s="23"/>
      <c r="H38" s="23" t="s">
        <v>43</v>
      </c>
      <c r="I38" s="23" t="s">
        <v>117</v>
      </c>
      <c r="J38" s="23" t="s">
        <v>122</v>
      </c>
      <c r="K38" s="23"/>
      <c r="L38" s="32" t="s">
        <v>89</v>
      </c>
      <c r="M38" s="28"/>
      <c r="N38" s="94"/>
      <c r="O38" s="30">
        <v>44042</v>
      </c>
      <c r="P38" s="17">
        <f>+$P$2</f>
        <v>45535</v>
      </c>
      <c r="Q38" s="66">
        <v>15</v>
      </c>
      <c r="R38" s="66">
        <v>180</v>
      </c>
      <c r="S38" s="66">
        <f>DATEDIF(O38,P38,"M")</f>
        <v>49</v>
      </c>
      <c r="T38" s="66">
        <f>R38-S38</f>
        <v>131</v>
      </c>
      <c r="U38" s="95">
        <v>7.0000000000000007E-2</v>
      </c>
      <c r="V38" s="35">
        <v>839404.79999999993</v>
      </c>
      <c r="W38" s="35">
        <f>V38/R38</f>
        <v>4663.3599999999997</v>
      </c>
      <c r="X38" s="36">
        <f>S38*W38</f>
        <v>228504.63999999998</v>
      </c>
      <c r="Y38" s="35" t="e">
        <f>V38-#REF!</f>
        <v>#REF!</v>
      </c>
      <c r="Z38" s="36">
        <f>V38-X38</f>
        <v>610900.15999999992</v>
      </c>
      <c r="AA38" s="23" t="s">
        <v>45</v>
      </c>
      <c r="AB38" s="28" t="s">
        <v>37</v>
      </c>
      <c r="AC38" s="37" t="s">
        <v>83</v>
      </c>
    </row>
    <row r="39" spans="1:32" s="38" customFormat="1" ht="15.75" thickBot="1" x14ac:dyDescent="0.3">
      <c r="A39" s="96">
        <v>2</v>
      </c>
      <c r="B39" s="97">
        <v>1475</v>
      </c>
      <c r="C39" s="98" t="s">
        <v>123</v>
      </c>
      <c r="D39" s="44"/>
      <c r="E39" s="42"/>
      <c r="F39" s="42" t="s">
        <v>31</v>
      </c>
      <c r="G39" s="42"/>
      <c r="H39" s="23" t="s">
        <v>43</v>
      </c>
      <c r="I39" s="23" t="s">
        <v>117</v>
      </c>
      <c r="J39" s="42" t="s">
        <v>122</v>
      </c>
      <c r="K39" s="42"/>
      <c r="L39" s="56" t="s">
        <v>124</v>
      </c>
      <c r="M39" s="45"/>
      <c r="N39" s="99"/>
      <c r="O39" s="100">
        <v>43395</v>
      </c>
      <c r="P39" s="17">
        <f>+$P$2</f>
        <v>45535</v>
      </c>
      <c r="Q39" s="97">
        <v>15</v>
      </c>
      <c r="R39" s="97">
        <v>180</v>
      </c>
      <c r="S39" s="97">
        <f>DATEDIF(O39,P39,"M")</f>
        <v>70</v>
      </c>
      <c r="T39" s="97">
        <f>R39-S39</f>
        <v>110</v>
      </c>
      <c r="U39" s="101">
        <v>7.0000000000000007E-2</v>
      </c>
      <c r="V39" s="57">
        <v>4350280</v>
      </c>
      <c r="W39" s="51">
        <f>V39/R39</f>
        <v>24168.222222222223</v>
      </c>
      <c r="X39" s="51">
        <f>S39*W39</f>
        <v>1691775.5555555555</v>
      </c>
      <c r="Y39" s="57" t="e">
        <f>V39-#REF!</f>
        <v>#REF!</v>
      </c>
      <c r="Z39" s="51">
        <f>V39-X39</f>
        <v>2658504.4444444445</v>
      </c>
      <c r="AA39" s="42" t="s">
        <v>45</v>
      </c>
      <c r="AB39" s="45" t="s">
        <v>37</v>
      </c>
      <c r="AC39" s="102" t="s">
        <v>83</v>
      </c>
      <c r="AD39" s="5"/>
      <c r="AE39" s="5"/>
      <c r="AF39" s="5"/>
    </row>
    <row r="40" spans="1:32" s="5" customFormat="1" ht="15.75" thickBot="1" x14ac:dyDescent="0.3">
      <c r="A40" s="103">
        <f>A39</f>
        <v>2</v>
      </c>
      <c r="B40" s="104"/>
      <c r="C40" s="105" t="s">
        <v>125</v>
      </c>
      <c r="D40" s="106"/>
      <c r="E40" s="104"/>
      <c r="F40" s="104"/>
      <c r="G40" s="107"/>
      <c r="H40" s="104"/>
      <c r="I40" s="104"/>
      <c r="J40" s="108"/>
      <c r="K40" s="104"/>
      <c r="L40" s="104"/>
      <c r="M40" s="109"/>
      <c r="N40" s="109"/>
      <c r="O40" s="104"/>
      <c r="P40" s="108" t="s">
        <v>30</v>
      </c>
      <c r="Q40" s="104"/>
      <c r="R40" s="104"/>
      <c r="S40" s="104"/>
      <c r="T40" s="104" t="s">
        <v>30</v>
      </c>
      <c r="U40" s="104"/>
      <c r="V40" s="110">
        <f>SUM(V38:V39)</f>
        <v>5189684.8</v>
      </c>
      <c r="W40" s="110">
        <f>SUM(W38:W39)</f>
        <v>28831.582222222223</v>
      </c>
      <c r="X40" s="110">
        <f>SUM(X38:X39)</f>
        <v>1920280.1955555554</v>
      </c>
      <c r="Y40" s="110" t="e">
        <f>SUM(Y38:Y39)</f>
        <v>#REF!</v>
      </c>
      <c r="Z40" s="110">
        <f>SUM(Z38:Z39)</f>
        <v>3269404.6044444442</v>
      </c>
      <c r="AA40" s="104"/>
      <c r="AB40" s="109"/>
      <c r="AC40" s="111"/>
    </row>
    <row r="41" spans="1:32" x14ac:dyDescent="0.25">
      <c r="A41" s="39"/>
      <c r="B41" s="112"/>
      <c r="C41" s="113"/>
      <c r="D41" s="114"/>
      <c r="E41" s="112"/>
      <c r="F41" s="112"/>
      <c r="G41" s="112"/>
      <c r="H41" s="112"/>
      <c r="I41" s="112"/>
      <c r="J41" s="82"/>
      <c r="K41" s="112"/>
      <c r="L41" s="112"/>
      <c r="M41" s="115"/>
      <c r="N41" s="112"/>
      <c r="O41" s="116"/>
      <c r="P41" s="17" t="s">
        <v>30</v>
      </c>
      <c r="Q41" s="112"/>
      <c r="R41" s="112"/>
      <c r="S41" s="112"/>
      <c r="T41" s="89" t="s">
        <v>30</v>
      </c>
      <c r="U41" s="112"/>
      <c r="V41" s="117"/>
      <c r="W41" s="36" t="s">
        <v>30</v>
      </c>
      <c r="X41" s="36"/>
      <c r="Y41" s="117"/>
      <c r="Z41" s="91">
        <f>V40-X40</f>
        <v>3269404.6044444442</v>
      </c>
      <c r="AA41" s="112"/>
      <c r="AB41" s="115"/>
      <c r="AC41" s="118"/>
    </row>
    <row r="42" spans="1:32" s="38" customFormat="1" x14ac:dyDescent="0.25">
      <c r="A42" s="621">
        <v>1</v>
      </c>
      <c r="B42" s="137">
        <v>885</v>
      </c>
      <c r="C42" s="632" t="s">
        <v>126</v>
      </c>
      <c r="D42" s="26"/>
      <c r="E42" s="23"/>
      <c r="F42" s="23" t="s">
        <v>31</v>
      </c>
      <c r="G42" s="23"/>
      <c r="H42" s="23" t="s">
        <v>65</v>
      </c>
      <c r="I42" s="23" t="s">
        <v>127</v>
      </c>
      <c r="J42" s="23" t="s">
        <v>128</v>
      </c>
      <c r="K42" s="23"/>
      <c r="L42" s="32">
        <v>6657</v>
      </c>
      <c r="M42" s="28"/>
      <c r="N42" s="94"/>
      <c r="O42" s="30">
        <v>40589</v>
      </c>
      <c r="P42" s="17">
        <f t="shared" ref="P42:P43" si="8">+$P$2</f>
        <v>45535</v>
      </c>
      <c r="Q42" s="66">
        <v>10</v>
      </c>
      <c r="R42" s="23">
        <v>120</v>
      </c>
      <c r="S42" s="23">
        <f>R42</f>
        <v>120</v>
      </c>
      <c r="T42" s="23">
        <f>R42-S42</f>
        <v>0</v>
      </c>
      <c r="U42" s="34">
        <v>0.1</v>
      </c>
      <c r="V42" s="626">
        <v>68445</v>
      </c>
      <c r="W42" s="36">
        <v>0</v>
      </c>
      <c r="X42" s="35">
        <v>68445</v>
      </c>
      <c r="Y42" s="35" t="e">
        <f>V42-#REF!</f>
        <v>#REF!</v>
      </c>
      <c r="Z42" s="117">
        <f>V42-X42</f>
        <v>0</v>
      </c>
      <c r="AA42" s="137"/>
      <c r="AB42" s="138"/>
      <c r="AC42" s="120"/>
      <c r="AD42" s="5">
        <v>2</v>
      </c>
      <c r="AE42" s="5"/>
      <c r="AF42" s="5"/>
    </row>
    <row r="43" spans="1:32" s="38" customFormat="1" ht="15.75" thickBot="1" x14ac:dyDescent="0.3">
      <c r="A43" s="121">
        <v>2</v>
      </c>
      <c r="B43" s="97">
        <v>2051</v>
      </c>
      <c r="C43" s="98" t="s">
        <v>129</v>
      </c>
      <c r="D43" s="44"/>
      <c r="E43" s="42" t="s">
        <v>130</v>
      </c>
      <c r="F43" s="42" t="s">
        <v>31</v>
      </c>
      <c r="G43" s="42"/>
      <c r="H43" s="23" t="s">
        <v>43</v>
      </c>
      <c r="I43" s="23" t="s">
        <v>127</v>
      </c>
      <c r="J43" s="42" t="s">
        <v>128</v>
      </c>
      <c r="K43" s="42"/>
      <c r="L43" s="56"/>
      <c r="M43" s="45"/>
      <c r="N43" s="99"/>
      <c r="O43" s="100">
        <v>44748</v>
      </c>
      <c r="P43" s="17">
        <f t="shared" si="8"/>
        <v>45535</v>
      </c>
      <c r="Q43" s="97">
        <v>10</v>
      </c>
      <c r="R43" s="42">
        <v>120</v>
      </c>
      <c r="S43" s="42">
        <f>DATEDIF(O43,P43,"M")</f>
        <v>25</v>
      </c>
      <c r="T43" s="42">
        <f>R43-S43</f>
        <v>95</v>
      </c>
      <c r="U43" s="50">
        <v>0.1</v>
      </c>
      <c r="V43" s="35">
        <v>211613</v>
      </c>
      <c r="W43" s="51">
        <f>V43/R43</f>
        <v>1763.4416666666666</v>
      </c>
      <c r="X43" s="51">
        <f>S43*W43</f>
        <v>44086.041666666664</v>
      </c>
      <c r="Y43" s="51"/>
      <c r="Z43" s="51">
        <f>V43-X43</f>
        <v>167526.95833333334</v>
      </c>
      <c r="AA43" s="97"/>
      <c r="AB43" s="122"/>
      <c r="AC43" s="123"/>
      <c r="AD43" s="5"/>
      <c r="AE43" s="5"/>
      <c r="AF43" s="5"/>
    </row>
    <row r="44" spans="1:32" s="5" customFormat="1" ht="15.75" thickBot="1" x14ac:dyDescent="0.3">
      <c r="A44" s="124">
        <f>A43</f>
        <v>2</v>
      </c>
      <c r="B44" s="125"/>
      <c r="C44" s="105" t="s">
        <v>131</v>
      </c>
      <c r="D44" s="106"/>
      <c r="E44" s="104"/>
      <c r="F44" s="104"/>
      <c r="G44" s="107"/>
      <c r="H44" s="104"/>
      <c r="I44" s="104"/>
      <c r="J44" s="108"/>
      <c r="K44" s="104"/>
      <c r="L44" s="104"/>
      <c r="M44" s="109"/>
      <c r="N44" s="104"/>
      <c r="O44" s="126"/>
      <c r="P44" s="108" t="s">
        <v>30</v>
      </c>
      <c r="Q44" s="104"/>
      <c r="R44" s="104"/>
      <c r="S44" s="104"/>
      <c r="T44" s="127" t="s">
        <v>30</v>
      </c>
      <c r="U44" s="104"/>
      <c r="V44" s="128">
        <f>SUM(V42:V43)</f>
        <v>280058</v>
      </c>
      <c r="W44" s="128">
        <f>SUM(W42:W43)</f>
        <v>1763.4416666666666</v>
      </c>
      <c r="X44" s="128">
        <f>SUM(X42:X43)</f>
        <v>112531.04166666666</v>
      </c>
      <c r="Y44" s="128" t="e">
        <f>SUM(Y42:Y43)</f>
        <v>#REF!</v>
      </c>
      <c r="Z44" s="128">
        <f>SUM(Z42:Z43)</f>
        <v>167526.95833333334</v>
      </c>
      <c r="AA44" s="104"/>
      <c r="AB44" s="109"/>
      <c r="AC44" s="111"/>
    </row>
    <row r="45" spans="1:32" x14ac:dyDescent="0.25">
      <c r="A45" s="39"/>
      <c r="B45" s="112"/>
      <c r="C45" s="113"/>
      <c r="D45" s="114"/>
      <c r="E45" s="112"/>
      <c r="F45" s="112"/>
      <c r="G45" s="112"/>
      <c r="H45" s="112"/>
      <c r="I45" s="112"/>
      <c r="J45" s="129"/>
      <c r="K45" s="112"/>
      <c r="L45" s="112"/>
      <c r="M45" s="115"/>
      <c r="N45" s="112"/>
      <c r="O45" s="116"/>
      <c r="P45" s="17" t="s">
        <v>30</v>
      </c>
      <c r="Q45" s="112"/>
      <c r="R45" s="112"/>
      <c r="S45" s="112"/>
      <c r="T45" s="89" t="s">
        <v>30</v>
      </c>
      <c r="U45" s="112"/>
      <c r="V45" s="117" t="s">
        <v>30</v>
      </c>
      <c r="W45" s="36" t="s">
        <v>30</v>
      </c>
      <c r="X45" s="36"/>
      <c r="Y45" s="117" t="s">
        <v>30</v>
      </c>
      <c r="Z45" s="91">
        <f>V44-X44</f>
        <v>167526.95833333334</v>
      </c>
      <c r="AA45" s="112"/>
      <c r="AB45" s="115"/>
      <c r="AC45" s="118"/>
    </row>
    <row r="46" spans="1:32" x14ac:dyDescent="0.25">
      <c r="A46" s="621">
        <v>1</v>
      </c>
      <c r="B46" s="137">
        <v>593</v>
      </c>
      <c r="C46" s="624" t="s">
        <v>132</v>
      </c>
      <c r="D46" s="26">
        <v>729885</v>
      </c>
      <c r="E46" s="23"/>
      <c r="F46" s="41" t="s">
        <v>133</v>
      </c>
      <c r="G46" s="41"/>
      <c r="H46" s="23" t="s">
        <v>65</v>
      </c>
      <c r="I46" s="23" t="s">
        <v>134</v>
      </c>
      <c r="J46" s="23" t="s">
        <v>135</v>
      </c>
      <c r="K46" s="41"/>
      <c r="L46" s="32">
        <v>1542</v>
      </c>
      <c r="M46" s="130"/>
      <c r="N46" s="94"/>
      <c r="O46" s="30">
        <v>39334</v>
      </c>
      <c r="P46" s="17">
        <f t="shared" ref="P46:P52" si="9">+$P$2</f>
        <v>45535</v>
      </c>
      <c r="Q46" s="31">
        <v>10</v>
      </c>
      <c r="R46" s="32">
        <v>120</v>
      </c>
      <c r="S46" s="32">
        <f>R46</f>
        <v>120</v>
      </c>
      <c r="T46" s="32">
        <f t="shared" ref="T46:T51" si="10">R46-S46</f>
        <v>0</v>
      </c>
      <c r="U46" s="34">
        <v>0.1</v>
      </c>
      <c r="V46" s="626">
        <v>143297</v>
      </c>
      <c r="W46" s="36">
        <v>0</v>
      </c>
      <c r="X46" s="35">
        <v>143297</v>
      </c>
      <c r="Y46" s="131" t="e">
        <f>V46-#REF!</f>
        <v>#REF!</v>
      </c>
      <c r="Z46" s="117">
        <f t="shared" ref="Z46:Z52" si="11">V46-X46</f>
        <v>0</v>
      </c>
      <c r="AA46" s="137" t="s">
        <v>45</v>
      </c>
      <c r="AB46" s="138" t="s">
        <v>37</v>
      </c>
      <c r="AC46" s="132"/>
      <c r="AD46">
        <v>2</v>
      </c>
    </row>
    <row r="47" spans="1:32" s="38" customFormat="1" x14ac:dyDescent="0.25">
      <c r="A47" s="621">
        <v>2</v>
      </c>
      <c r="B47" s="137">
        <v>712</v>
      </c>
      <c r="C47" s="624" t="s">
        <v>136</v>
      </c>
      <c r="D47" s="133"/>
      <c r="E47" s="66"/>
      <c r="F47" s="41" t="s">
        <v>133</v>
      </c>
      <c r="G47" s="41"/>
      <c r="H47" s="66" t="s">
        <v>65</v>
      </c>
      <c r="I47" s="23" t="s">
        <v>134</v>
      </c>
      <c r="J47" s="23" t="s">
        <v>135</v>
      </c>
      <c r="K47" s="41"/>
      <c r="L47" s="134" t="s">
        <v>137</v>
      </c>
      <c r="M47" s="130"/>
      <c r="N47" s="94"/>
      <c r="O47" s="135">
        <v>39437</v>
      </c>
      <c r="P47" s="17">
        <f t="shared" si="9"/>
        <v>45535</v>
      </c>
      <c r="Q47" s="31">
        <v>10</v>
      </c>
      <c r="R47" s="32">
        <v>120</v>
      </c>
      <c r="S47" s="32">
        <f>R47</f>
        <v>120</v>
      </c>
      <c r="T47" s="32">
        <f t="shared" si="10"/>
        <v>0</v>
      </c>
      <c r="U47" s="34">
        <v>0.1</v>
      </c>
      <c r="V47" s="626">
        <v>55309</v>
      </c>
      <c r="W47" s="36">
        <v>0</v>
      </c>
      <c r="X47" s="136">
        <v>55309</v>
      </c>
      <c r="Y47" s="131" t="e">
        <f>V47-#REF!</f>
        <v>#REF!</v>
      </c>
      <c r="Z47" s="117">
        <f t="shared" si="11"/>
        <v>0</v>
      </c>
      <c r="AA47" s="137" t="s">
        <v>45</v>
      </c>
      <c r="AB47" s="138" t="s">
        <v>37</v>
      </c>
      <c r="AC47" s="139" t="s">
        <v>30</v>
      </c>
      <c r="AD47" s="5">
        <v>2</v>
      </c>
      <c r="AE47" s="5"/>
      <c r="AF47" s="5"/>
    </row>
    <row r="48" spans="1:32" s="38" customFormat="1" x14ac:dyDescent="0.25">
      <c r="A48" s="621">
        <v>3</v>
      </c>
      <c r="B48" s="137">
        <v>836</v>
      </c>
      <c r="C48" s="633" t="s">
        <v>138</v>
      </c>
      <c r="D48" s="26"/>
      <c r="E48" s="23" t="s">
        <v>139</v>
      </c>
      <c r="F48" s="140" t="s">
        <v>73</v>
      </c>
      <c r="G48" s="41"/>
      <c r="H48" s="23" t="s">
        <v>43</v>
      </c>
      <c r="I48" s="23" t="s">
        <v>134</v>
      </c>
      <c r="J48" s="23" t="s">
        <v>135</v>
      </c>
      <c r="K48" s="41"/>
      <c r="L48" s="141">
        <v>6296</v>
      </c>
      <c r="M48" s="130"/>
      <c r="N48" s="94"/>
      <c r="O48" s="30">
        <v>40508</v>
      </c>
      <c r="P48" s="17">
        <f t="shared" si="9"/>
        <v>45535</v>
      </c>
      <c r="Q48" s="31">
        <v>10</v>
      </c>
      <c r="R48" s="32">
        <v>120</v>
      </c>
      <c r="S48" s="32">
        <f>R48</f>
        <v>120</v>
      </c>
      <c r="T48" s="32">
        <f t="shared" si="10"/>
        <v>0</v>
      </c>
      <c r="U48" s="34">
        <v>0.1</v>
      </c>
      <c r="V48" s="626">
        <v>167919.55</v>
      </c>
      <c r="W48" s="36">
        <v>0</v>
      </c>
      <c r="X48" s="35">
        <v>167919.55</v>
      </c>
      <c r="Y48" s="131" t="e">
        <f>V48-#REF!</f>
        <v>#REF!</v>
      </c>
      <c r="Z48" s="117">
        <f t="shared" si="11"/>
        <v>0</v>
      </c>
      <c r="AA48" s="137"/>
      <c r="AB48" s="138"/>
      <c r="AC48" s="142"/>
      <c r="AD48" s="5">
        <v>2</v>
      </c>
      <c r="AE48" s="5"/>
      <c r="AF48" s="5"/>
    </row>
    <row r="49" spans="1:32" s="38" customFormat="1" x14ac:dyDescent="0.25">
      <c r="A49" s="22">
        <v>4</v>
      </c>
      <c r="B49" s="66">
        <v>1048</v>
      </c>
      <c r="C49" s="130" t="s">
        <v>140</v>
      </c>
      <c r="D49" s="25" t="s">
        <v>30</v>
      </c>
      <c r="E49" s="25" t="s">
        <v>141</v>
      </c>
      <c r="F49" s="140" t="s">
        <v>73</v>
      </c>
      <c r="G49" s="41"/>
      <c r="H49" s="23" t="s">
        <v>43</v>
      </c>
      <c r="I49" s="23" t="s">
        <v>134</v>
      </c>
      <c r="J49" s="23" t="s">
        <v>135</v>
      </c>
      <c r="K49" s="41"/>
      <c r="L49" s="141" t="s">
        <v>142</v>
      </c>
      <c r="M49" s="130"/>
      <c r="N49" s="94"/>
      <c r="O49" s="30">
        <v>41925</v>
      </c>
      <c r="P49" s="17">
        <f t="shared" si="9"/>
        <v>45535</v>
      </c>
      <c r="Q49" s="31">
        <v>10</v>
      </c>
      <c r="R49" s="32">
        <v>120</v>
      </c>
      <c r="S49" s="32">
        <f>DATEDIF(O49,P49,"M")</f>
        <v>118</v>
      </c>
      <c r="T49" s="32">
        <f t="shared" si="10"/>
        <v>2</v>
      </c>
      <c r="U49" s="34">
        <v>0.1</v>
      </c>
      <c r="V49" s="35">
        <v>5722500</v>
      </c>
      <c r="W49" s="36">
        <f>V49/R49</f>
        <v>47687.5</v>
      </c>
      <c r="X49" s="36">
        <f>S49*W49</f>
        <v>5627125</v>
      </c>
      <c r="Y49" s="131" t="e">
        <f>V49-#REF!</f>
        <v>#REF!</v>
      </c>
      <c r="Z49" s="36">
        <f t="shared" si="11"/>
        <v>95375</v>
      </c>
      <c r="AA49" s="23" t="s">
        <v>45</v>
      </c>
      <c r="AB49" s="28" t="s">
        <v>37</v>
      </c>
      <c r="AC49" s="132" t="s">
        <v>30</v>
      </c>
      <c r="AD49" s="5"/>
      <c r="AE49" s="5"/>
      <c r="AF49" s="5"/>
    </row>
    <row r="50" spans="1:32" s="38" customFormat="1" x14ac:dyDescent="0.25">
      <c r="A50" s="22">
        <v>5</v>
      </c>
      <c r="B50" s="23">
        <v>1497</v>
      </c>
      <c r="C50" s="130" t="s">
        <v>143</v>
      </c>
      <c r="D50" s="143" t="s">
        <v>30</v>
      </c>
      <c r="E50" s="143" t="s">
        <v>144</v>
      </c>
      <c r="F50" s="140" t="s">
        <v>31</v>
      </c>
      <c r="G50" s="41"/>
      <c r="H50" s="23" t="s">
        <v>43</v>
      </c>
      <c r="I50" s="23" t="s">
        <v>134</v>
      </c>
      <c r="J50" s="23" t="s">
        <v>135</v>
      </c>
      <c r="K50" s="41"/>
      <c r="L50" s="141" t="s">
        <v>145</v>
      </c>
      <c r="M50" s="130"/>
      <c r="N50" s="94"/>
      <c r="O50" s="30">
        <v>43495</v>
      </c>
      <c r="P50" s="17">
        <f t="shared" si="9"/>
        <v>45535</v>
      </c>
      <c r="Q50" s="31">
        <v>10</v>
      </c>
      <c r="R50" s="32">
        <v>120</v>
      </c>
      <c r="S50" s="32">
        <f>DATEDIF(O50,P50,"M")</f>
        <v>67</v>
      </c>
      <c r="T50" s="32">
        <f t="shared" si="10"/>
        <v>53</v>
      </c>
      <c r="U50" s="34">
        <v>0.1</v>
      </c>
      <c r="V50" s="36">
        <v>240908.1825</v>
      </c>
      <c r="W50" s="36">
        <f>V50/R50</f>
        <v>2007.5681875</v>
      </c>
      <c r="X50" s="36">
        <f>S50*W50</f>
        <v>134507.0685625</v>
      </c>
      <c r="Y50" s="131" t="e">
        <f>V50-#REF!</f>
        <v>#REF!</v>
      </c>
      <c r="Z50" s="36">
        <f t="shared" si="11"/>
        <v>106401.11393749999</v>
      </c>
      <c r="AA50" s="23" t="s">
        <v>45</v>
      </c>
      <c r="AB50" s="28" t="s">
        <v>37</v>
      </c>
      <c r="AC50" s="144" t="s">
        <v>30</v>
      </c>
    </row>
    <row r="51" spans="1:32" s="38" customFormat="1" x14ac:dyDescent="0.25">
      <c r="A51" s="22">
        <v>6</v>
      </c>
      <c r="B51" s="23">
        <v>1511</v>
      </c>
      <c r="C51" s="41" t="s">
        <v>146</v>
      </c>
      <c r="D51" s="23">
        <v>1284561112</v>
      </c>
      <c r="E51" s="23" t="s">
        <v>30</v>
      </c>
      <c r="F51" s="41" t="s">
        <v>73</v>
      </c>
      <c r="G51" s="41"/>
      <c r="H51" s="23" t="s">
        <v>65</v>
      </c>
      <c r="I51" s="23" t="s">
        <v>134</v>
      </c>
      <c r="J51" s="23" t="s">
        <v>135</v>
      </c>
      <c r="K51" s="41"/>
      <c r="L51" s="141" t="s">
        <v>147</v>
      </c>
      <c r="M51" s="130"/>
      <c r="N51" s="94"/>
      <c r="O51" s="30">
        <v>43599</v>
      </c>
      <c r="P51" s="17">
        <f t="shared" si="9"/>
        <v>45535</v>
      </c>
      <c r="Q51" s="31">
        <v>10</v>
      </c>
      <c r="R51" s="32">
        <v>120</v>
      </c>
      <c r="S51" s="32">
        <f>DATEDIF(O51,P51,"M")</f>
        <v>63</v>
      </c>
      <c r="T51" s="32">
        <f t="shared" si="10"/>
        <v>57</v>
      </c>
      <c r="U51" s="34">
        <v>0.1</v>
      </c>
      <c r="V51" s="36">
        <v>122465</v>
      </c>
      <c r="W51" s="36">
        <f>V51/R51</f>
        <v>1020.5416666666666</v>
      </c>
      <c r="X51" s="36">
        <f>S51*W51</f>
        <v>64294.125</v>
      </c>
      <c r="Y51" s="131" t="e">
        <f>V51-#REF!</f>
        <v>#REF!</v>
      </c>
      <c r="Z51" s="36">
        <f t="shared" si="11"/>
        <v>58170.875</v>
      </c>
      <c r="AA51" s="23" t="s">
        <v>45</v>
      </c>
      <c r="AB51" s="28" t="s">
        <v>37</v>
      </c>
      <c r="AC51" s="144"/>
    </row>
    <row r="52" spans="1:32" s="5" customFormat="1" ht="15" customHeight="1" thickBot="1" x14ac:dyDescent="0.3">
      <c r="A52" s="22">
        <v>7</v>
      </c>
      <c r="B52" s="97" t="s">
        <v>110</v>
      </c>
      <c r="C52" s="145" t="s">
        <v>148</v>
      </c>
      <c r="D52" s="146"/>
      <c r="E52" s="147" t="s">
        <v>149</v>
      </c>
      <c r="F52" s="148" t="s">
        <v>150</v>
      </c>
      <c r="G52" s="59" t="s">
        <v>151</v>
      </c>
      <c r="H52" s="23" t="s">
        <v>43</v>
      </c>
      <c r="I52" s="23" t="s">
        <v>134</v>
      </c>
      <c r="J52" s="149" t="s">
        <v>135</v>
      </c>
      <c r="K52" s="148"/>
      <c r="L52" s="150" t="s">
        <v>152</v>
      </c>
      <c r="M52" s="151"/>
      <c r="N52" s="76"/>
      <c r="O52" s="152">
        <v>45265</v>
      </c>
      <c r="P52" s="17">
        <f t="shared" si="9"/>
        <v>45535</v>
      </c>
      <c r="Q52" s="153">
        <v>10</v>
      </c>
      <c r="R52" s="49">
        <v>120</v>
      </c>
      <c r="S52" s="49">
        <f>DATEDIF(O52,P52,"M")</f>
        <v>8</v>
      </c>
      <c r="T52" s="49">
        <f>R52-S52</f>
        <v>112</v>
      </c>
      <c r="U52" s="154">
        <v>0.1</v>
      </c>
      <c r="V52" s="51">
        <v>282500</v>
      </c>
      <c r="W52" s="36">
        <f>V52/R52</f>
        <v>2354.1666666666665</v>
      </c>
      <c r="X52" s="51">
        <f>S52*W52</f>
        <v>18833.333333333332</v>
      </c>
      <c r="Y52" s="155"/>
      <c r="Z52" s="36">
        <f t="shared" si="11"/>
        <v>263666.66666666669</v>
      </c>
      <c r="AA52" s="149"/>
      <c r="AB52" s="156"/>
      <c r="AC52" s="157"/>
    </row>
    <row r="53" spans="1:32" ht="15.75" thickBot="1" x14ac:dyDescent="0.3">
      <c r="A53" s="103">
        <f>A52</f>
        <v>7</v>
      </c>
      <c r="B53" s="104"/>
      <c r="C53" s="105" t="s">
        <v>153</v>
      </c>
      <c r="D53" s="106"/>
      <c r="E53" s="104"/>
      <c r="F53" s="104"/>
      <c r="G53" s="107"/>
      <c r="H53" s="104"/>
      <c r="I53" s="104"/>
      <c r="J53" s="108"/>
      <c r="K53" s="104"/>
      <c r="L53" s="104"/>
      <c r="M53" s="109"/>
      <c r="N53" s="73"/>
      <c r="O53" s="158"/>
      <c r="P53" s="108" t="s">
        <v>30</v>
      </c>
      <c r="Q53" s="104"/>
      <c r="R53" s="104"/>
      <c r="S53" s="104"/>
      <c r="T53" s="104" t="s">
        <v>30</v>
      </c>
      <c r="U53" s="104"/>
      <c r="V53" s="128">
        <f>SUM(V46:V52)</f>
        <v>6734898.7324999999</v>
      </c>
      <c r="W53" s="128">
        <f>SUM(W46:W52)</f>
        <v>53069.776520833329</v>
      </c>
      <c r="X53" s="128">
        <f>SUM(X46:X52)</f>
        <v>6211285.076895833</v>
      </c>
      <c r="Y53" s="128" t="e">
        <f>SUM(Y46:Y51)</f>
        <v>#REF!</v>
      </c>
      <c r="Z53" s="128">
        <f>SUM(Z46:Z52)</f>
        <v>523613.65560416668</v>
      </c>
      <c r="AA53" s="104"/>
      <c r="AB53" s="109"/>
      <c r="AC53" s="111"/>
    </row>
    <row r="54" spans="1:32" x14ac:dyDescent="0.25">
      <c r="A54" s="39"/>
      <c r="B54" s="82"/>
      <c r="C54" s="112"/>
      <c r="D54" s="84"/>
      <c r="E54" s="82"/>
      <c r="F54" s="82"/>
      <c r="G54" s="82"/>
      <c r="H54" s="82"/>
      <c r="I54" s="82"/>
      <c r="J54" s="82"/>
      <c r="K54" s="82"/>
      <c r="L54" s="82"/>
      <c r="M54" s="85"/>
      <c r="N54" s="112"/>
      <c r="O54" s="159"/>
      <c r="P54" s="17" t="s">
        <v>30</v>
      </c>
      <c r="Q54" s="112"/>
      <c r="R54" s="112"/>
      <c r="S54" s="112"/>
      <c r="T54" s="112" t="s">
        <v>30</v>
      </c>
      <c r="U54" s="112"/>
      <c r="V54" s="117"/>
      <c r="W54" s="36" t="s">
        <v>30</v>
      </c>
      <c r="X54" s="160"/>
      <c r="Y54" s="161" t="s">
        <v>30</v>
      </c>
      <c r="Z54" s="91">
        <f>V53-X53</f>
        <v>523613.65560416691</v>
      </c>
      <c r="AA54" s="82"/>
      <c r="AB54" s="85"/>
      <c r="AC54" s="162"/>
    </row>
    <row r="55" spans="1:32" x14ac:dyDescent="0.25">
      <c r="A55" s="22">
        <v>1</v>
      </c>
      <c r="B55" s="66">
        <v>1476</v>
      </c>
      <c r="C55" s="93" t="s">
        <v>154</v>
      </c>
      <c r="D55" s="26"/>
      <c r="E55" s="23">
        <v>2900</v>
      </c>
      <c r="F55" s="23" t="s">
        <v>31</v>
      </c>
      <c r="G55" s="23"/>
      <c r="H55" s="23" t="s">
        <v>43</v>
      </c>
      <c r="I55" s="23" t="s">
        <v>155</v>
      </c>
      <c r="J55" s="66" t="s">
        <v>156</v>
      </c>
      <c r="K55" s="23"/>
      <c r="L55" s="32" t="s">
        <v>124</v>
      </c>
      <c r="M55" s="28"/>
      <c r="N55" s="94"/>
      <c r="O55" s="87">
        <v>43395</v>
      </c>
      <c r="P55" s="17">
        <f t="shared" ref="P55:P66" si="12">+$P$2</f>
        <v>45535</v>
      </c>
      <c r="Q55" s="129">
        <v>10</v>
      </c>
      <c r="R55" s="129">
        <v>120</v>
      </c>
      <c r="S55" s="129">
        <f t="shared" ref="S55:S61" si="13">DATEDIF(O55,P55,"M")</f>
        <v>70</v>
      </c>
      <c r="T55" s="129">
        <f t="shared" ref="T55:T65" si="14">R55-S55</f>
        <v>50</v>
      </c>
      <c r="U55" s="163">
        <v>0.1</v>
      </c>
      <c r="V55" s="36">
        <v>356310</v>
      </c>
      <c r="W55" s="36">
        <f t="shared" ref="W55:W65" si="15">V55/R55</f>
        <v>2969.25</v>
      </c>
      <c r="X55" s="35">
        <f t="shared" ref="X55:X66" si="16">S55*W55</f>
        <v>207847.5</v>
      </c>
      <c r="Y55" s="35" t="e">
        <f>V55-#REF!</f>
        <v>#REF!</v>
      </c>
      <c r="Z55" s="35">
        <f t="shared" ref="Z55:Z65" si="17">V55-X55</f>
        <v>148462.5</v>
      </c>
      <c r="AA55" s="23" t="s">
        <v>45</v>
      </c>
      <c r="AB55" s="28" t="s">
        <v>37</v>
      </c>
      <c r="AC55" s="37" t="s">
        <v>157</v>
      </c>
    </row>
    <row r="56" spans="1:32" s="165" customFormat="1" x14ac:dyDescent="0.25">
      <c r="A56" s="22">
        <v>2</v>
      </c>
      <c r="B56" s="66">
        <v>1383</v>
      </c>
      <c r="C56" s="164" t="s">
        <v>158</v>
      </c>
      <c r="D56" s="26"/>
      <c r="E56" s="23"/>
      <c r="F56" s="23" t="s">
        <v>73</v>
      </c>
      <c r="G56" s="23"/>
      <c r="H56" s="23" t="s">
        <v>32</v>
      </c>
      <c r="I56" s="23" t="s">
        <v>155</v>
      </c>
      <c r="J56" s="66" t="s">
        <v>156</v>
      </c>
      <c r="K56" s="23"/>
      <c r="L56" s="32" t="s">
        <v>159</v>
      </c>
      <c r="M56" s="28"/>
      <c r="N56" s="94"/>
      <c r="O56" s="30">
        <v>43054</v>
      </c>
      <c r="P56" s="17">
        <f t="shared" si="12"/>
        <v>45535</v>
      </c>
      <c r="Q56" s="66">
        <v>10</v>
      </c>
      <c r="R56" s="66">
        <v>120</v>
      </c>
      <c r="S56" s="66">
        <f t="shared" si="13"/>
        <v>81</v>
      </c>
      <c r="T56" s="66">
        <f t="shared" si="14"/>
        <v>39</v>
      </c>
      <c r="U56" s="95">
        <v>0.1</v>
      </c>
      <c r="V56" s="35">
        <v>296355</v>
      </c>
      <c r="W56" s="36">
        <f t="shared" si="15"/>
        <v>2469.625</v>
      </c>
      <c r="X56" s="35">
        <f t="shared" si="16"/>
        <v>200039.625</v>
      </c>
      <c r="Y56" s="35" t="e">
        <f>V56-#REF!</f>
        <v>#REF!</v>
      </c>
      <c r="Z56" s="35">
        <f t="shared" si="17"/>
        <v>96315.375</v>
      </c>
      <c r="AA56" s="23" t="s">
        <v>45</v>
      </c>
      <c r="AB56" s="28" t="s">
        <v>37</v>
      </c>
      <c r="AC56" s="37"/>
    </row>
    <row r="57" spans="1:32" s="165" customFormat="1" x14ac:dyDescent="0.25">
      <c r="A57" s="22">
        <v>3</v>
      </c>
      <c r="B57" s="66">
        <v>1360</v>
      </c>
      <c r="C57" s="164" t="s">
        <v>160</v>
      </c>
      <c r="D57" s="23">
        <v>3001820003</v>
      </c>
      <c r="E57" s="23"/>
      <c r="F57" s="23" t="s">
        <v>73</v>
      </c>
      <c r="G57" s="23"/>
      <c r="H57" s="23" t="s">
        <v>65</v>
      </c>
      <c r="I57" s="23" t="s">
        <v>155</v>
      </c>
      <c r="J57" s="66" t="s">
        <v>156</v>
      </c>
      <c r="K57" s="23"/>
      <c r="L57" s="32" t="s">
        <v>161</v>
      </c>
      <c r="M57" s="28"/>
      <c r="N57" s="94"/>
      <c r="O57" s="30">
        <v>43010</v>
      </c>
      <c r="P57" s="17">
        <f t="shared" si="12"/>
        <v>45535</v>
      </c>
      <c r="Q57" s="66">
        <v>10</v>
      </c>
      <c r="R57" s="66">
        <v>120</v>
      </c>
      <c r="S57" s="66">
        <f t="shared" si="13"/>
        <v>82</v>
      </c>
      <c r="T57" s="66">
        <f t="shared" si="14"/>
        <v>38</v>
      </c>
      <c r="U57" s="95">
        <v>0.1</v>
      </c>
      <c r="V57" s="35">
        <v>225695.9</v>
      </c>
      <c r="W57" s="36">
        <f t="shared" si="15"/>
        <v>1880.7991666666667</v>
      </c>
      <c r="X57" s="35">
        <f t="shared" si="16"/>
        <v>154225.53166666668</v>
      </c>
      <c r="Y57" s="35" t="e">
        <f>V57-#REF!</f>
        <v>#REF!</v>
      </c>
      <c r="Z57" s="35">
        <f t="shared" si="17"/>
        <v>71470.368333333317</v>
      </c>
      <c r="AA57" s="23" t="s">
        <v>45</v>
      </c>
      <c r="AB57" s="28" t="s">
        <v>37</v>
      </c>
      <c r="AC57" s="37"/>
    </row>
    <row r="58" spans="1:32" s="165" customFormat="1" x14ac:dyDescent="0.25">
      <c r="A58" s="22">
        <v>4</v>
      </c>
      <c r="B58" s="66">
        <v>1076</v>
      </c>
      <c r="C58" s="166" t="s">
        <v>162</v>
      </c>
      <c r="D58" s="26"/>
      <c r="E58" s="23"/>
      <c r="F58" s="23" t="s">
        <v>31</v>
      </c>
      <c r="G58" s="23"/>
      <c r="H58" s="23" t="s">
        <v>43</v>
      </c>
      <c r="I58" s="23" t="s">
        <v>155</v>
      </c>
      <c r="J58" s="66" t="s">
        <v>156</v>
      </c>
      <c r="K58" s="23"/>
      <c r="L58" s="32" t="s">
        <v>163</v>
      </c>
      <c r="M58" s="28"/>
      <c r="N58" s="94"/>
      <c r="O58" s="30">
        <v>42058</v>
      </c>
      <c r="P58" s="17">
        <f t="shared" si="12"/>
        <v>45535</v>
      </c>
      <c r="Q58" s="167">
        <v>10</v>
      </c>
      <c r="R58" s="32">
        <v>120</v>
      </c>
      <c r="S58" s="32">
        <f t="shared" si="13"/>
        <v>114</v>
      </c>
      <c r="T58" s="66">
        <f t="shared" si="14"/>
        <v>6</v>
      </c>
      <c r="U58" s="34">
        <v>0.1</v>
      </c>
      <c r="V58" s="36">
        <v>285927.59999999998</v>
      </c>
      <c r="W58" s="36">
        <f t="shared" si="15"/>
        <v>2382.73</v>
      </c>
      <c r="X58" s="35">
        <f t="shared" si="16"/>
        <v>271631.22000000003</v>
      </c>
      <c r="Y58" s="35" t="e">
        <f>V58-#REF!</f>
        <v>#REF!</v>
      </c>
      <c r="Z58" s="35">
        <f t="shared" si="17"/>
        <v>14296.379999999946</v>
      </c>
      <c r="AA58" s="23" t="s">
        <v>45</v>
      </c>
      <c r="AB58" s="28" t="s">
        <v>37</v>
      </c>
      <c r="AC58" s="37" t="s">
        <v>164</v>
      </c>
    </row>
    <row r="59" spans="1:32" s="165" customFormat="1" x14ac:dyDescent="0.25">
      <c r="A59" s="22">
        <v>5</v>
      </c>
      <c r="B59" s="66">
        <v>1167</v>
      </c>
      <c r="C59" s="164" t="s">
        <v>165</v>
      </c>
      <c r="D59" s="26"/>
      <c r="E59" s="23"/>
      <c r="F59" s="23" t="s">
        <v>166</v>
      </c>
      <c r="G59" s="23"/>
      <c r="H59" s="23" t="s">
        <v>32</v>
      </c>
      <c r="I59" s="23" t="s">
        <v>155</v>
      </c>
      <c r="J59" s="66" t="s">
        <v>156</v>
      </c>
      <c r="K59" s="23"/>
      <c r="L59" s="32">
        <v>16017</v>
      </c>
      <c r="M59" s="28"/>
      <c r="N59" s="94"/>
      <c r="O59" s="30">
        <v>42615</v>
      </c>
      <c r="P59" s="17">
        <f t="shared" si="12"/>
        <v>45535</v>
      </c>
      <c r="Q59" s="168">
        <v>10</v>
      </c>
      <c r="R59" s="23">
        <v>120</v>
      </c>
      <c r="S59" s="23">
        <f t="shared" si="13"/>
        <v>95</v>
      </c>
      <c r="T59" s="66">
        <f t="shared" si="14"/>
        <v>25</v>
      </c>
      <c r="U59" s="34">
        <v>0.1</v>
      </c>
      <c r="V59" s="35">
        <v>57500</v>
      </c>
      <c r="W59" s="36">
        <f t="shared" si="15"/>
        <v>479.16666666666669</v>
      </c>
      <c r="X59" s="35">
        <f t="shared" si="16"/>
        <v>45520.833333333336</v>
      </c>
      <c r="Y59" s="35" t="e">
        <f>V59-#REF!</f>
        <v>#REF!</v>
      </c>
      <c r="Z59" s="35">
        <f t="shared" si="17"/>
        <v>11979.166666666664</v>
      </c>
      <c r="AA59" s="66"/>
      <c r="AB59" s="119"/>
      <c r="AC59" s="120"/>
    </row>
    <row r="60" spans="1:32" s="165" customFormat="1" x14ac:dyDescent="0.25">
      <c r="A60" s="22">
        <v>6</v>
      </c>
      <c r="B60" s="66">
        <v>1401</v>
      </c>
      <c r="C60" s="164" t="s">
        <v>167</v>
      </c>
      <c r="D60" s="44"/>
      <c r="E60" s="42"/>
      <c r="F60" s="42" t="s">
        <v>31</v>
      </c>
      <c r="G60" s="42"/>
      <c r="H60" s="23" t="s">
        <v>43</v>
      </c>
      <c r="I60" s="23" t="s">
        <v>155</v>
      </c>
      <c r="J60" s="66" t="s">
        <v>156</v>
      </c>
      <c r="K60" s="42"/>
      <c r="L60" s="56" t="s">
        <v>82</v>
      </c>
      <c r="M60" s="45"/>
      <c r="N60" s="94"/>
      <c r="O60" s="100">
        <v>43090</v>
      </c>
      <c r="P60" s="17">
        <f t="shared" si="12"/>
        <v>45535</v>
      </c>
      <c r="Q60" s="48">
        <v>10</v>
      </c>
      <c r="R60" s="56">
        <v>120</v>
      </c>
      <c r="S60" s="56">
        <f t="shared" si="13"/>
        <v>80</v>
      </c>
      <c r="T60" s="66">
        <f t="shared" si="14"/>
        <v>40</v>
      </c>
      <c r="U60" s="50">
        <v>0.1</v>
      </c>
      <c r="V60" s="57">
        <v>406381</v>
      </c>
      <c r="W60" s="36">
        <f t="shared" si="15"/>
        <v>3386.5083333333332</v>
      </c>
      <c r="X60" s="35">
        <f t="shared" si="16"/>
        <v>270920.66666666663</v>
      </c>
      <c r="Y60" s="35" t="e">
        <f>V60-#REF!</f>
        <v>#REF!</v>
      </c>
      <c r="Z60" s="35">
        <f t="shared" si="17"/>
        <v>135460.33333333337</v>
      </c>
      <c r="AA60" s="42" t="s">
        <v>45</v>
      </c>
      <c r="AB60" s="45" t="s">
        <v>37</v>
      </c>
      <c r="AC60" s="37" t="s">
        <v>83</v>
      </c>
    </row>
    <row r="61" spans="1:32" s="165" customFormat="1" ht="51.75" x14ac:dyDescent="0.25">
      <c r="A61" s="22">
        <v>7</v>
      </c>
      <c r="B61" s="66">
        <v>2050</v>
      </c>
      <c r="C61" s="164" t="s">
        <v>168</v>
      </c>
      <c r="D61" s="44"/>
      <c r="E61" s="169" t="s">
        <v>169</v>
      </c>
      <c r="F61" s="42" t="s">
        <v>31</v>
      </c>
      <c r="G61" s="42"/>
      <c r="H61" s="23" t="s">
        <v>43</v>
      </c>
      <c r="I61" s="23" t="s">
        <v>155</v>
      </c>
      <c r="J61" s="66" t="s">
        <v>156</v>
      </c>
      <c r="K61" s="42"/>
      <c r="L61" s="56"/>
      <c r="M61" s="23"/>
      <c r="N61" s="94"/>
      <c r="O61" s="100">
        <v>44748</v>
      </c>
      <c r="P61" s="17">
        <f t="shared" si="12"/>
        <v>45535</v>
      </c>
      <c r="Q61" s="48">
        <v>10</v>
      </c>
      <c r="R61" s="56">
        <v>120</v>
      </c>
      <c r="S61" s="56">
        <f t="shared" si="13"/>
        <v>25</v>
      </c>
      <c r="T61" s="56">
        <f t="shared" si="14"/>
        <v>95</v>
      </c>
      <c r="U61" s="50">
        <v>0.1</v>
      </c>
      <c r="V61" s="170">
        <v>1100000</v>
      </c>
      <c r="W61" s="36">
        <f t="shared" si="15"/>
        <v>9166.6666666666661</v>
      </c>
      <c r="X61" s="35">
        <f t="shared" si="16"/>
        <v>229166.66666666666</v>
      </c>
      <c r="Y61" s="57"/>
      <c r="Z61" s="35">
        <f t="shared" si="17"/>
        <v>870833.33333333337</v>
      </c>
      <c r="AA61" s="42"/>
      <c r="AB61" s="45"/>
      <c r="AC61" s="37" t="s">
        <v>170</v>
      </c>
    </row>
    <row r="62" spans="1:32" s="165" customFormat="1" x14ac:dyDescent="0.25">
      <c r="A62" s="22">
        <v>8</v>
      </c>
      <c r="B62" s="23">
        <v>819</v>
      </c>
      <c r="C62" s="98" t="s">
        <v>171</v>
      </c>
      <c r="D62" s="44"/>
      <c r="E62" s="42"/>
      <c r="F62" s="42" t="s">
        <v>31</v>
      </c>
      <c r="G62" s="42"/>
      <c r="H62" s="23" t="s">
        <v>43</v>
      </c>
      <c r="I62" s="23" t="s">
        <v>155</v>
      </c>
      <c r="J62" s="42" t="s">
        <v>34</v>
      </c>
      <c r="K62" s="42"/>
      <c r="L62" s="56" t="s">
        <v>172</v>
      </c>
      <c r="M62" s="23"/>
      <c r="N62" s="29"/>
      <c r="O62" s="100">
        <v>40413</v>
      </c>
      <c r="P62" s="17">
        <f t="shared" si="12"/>
        <v>45535</v>
      </c>
      <c r="Q62" s="48">
        <v>10</v>
      </c>
      <c r="R62" s="56">
        <v>120</v>
      </c>
      <c r="S62" s="56">
        <v>120</v>
      </c>
      <c r="T62" s="23">
        <f t="shared" si="14"/>
        <v>0</v>
      </c>
      <c r="U62" s="50">
        <v>7.0000000000000007E-2</v>
      </c>
      <c r="V62" s="57">
        <v>353314.5</v>
      </c>
      <c r="W62" s="171">
        <v>0</v>
      </c>
      <c r="X62" s="35">
        <f>V62</f>
        <v>353314.5</v>
      </c>
      <c r="Y62" s="51" t="e">
        <f>V62-#REF!</f>
        <v>#REF!</v>
      </c>
      <c r="Z62" s="35">
        <f t="shared" si="17"/>
        <v>0</v>
      </c>
      <c r="AA62" s="42" t="s">
        <v>45</v>
      </c>
      <c r="AB62" s="45" t="s">
        <v>37</v>
      </c>
      <c r="AC62" s="37" t="s">
        <v>173</v>
      </c>
    </row>
    <row r="63" spans="1:32" s="184" customFormat="1" ht="51.75" x14ac:dyDescent="0.25">
      <c r="A63" s="22">
        <v>9</v>
      </c>
      <c r="B63" s="66">
        <v>2005</v>
      </c>
      <c r="C63" s="172" t="s">
        <v>174</v>
      </c>
      <c r="D63" s="173"/>
      <c r="E63" s="174" t="s">
        <v>169</v>
      </c>
      <c r="F63" s="175" t="s">
        <v>175</v>
      </c>
      <c r="G63" s="176" t="s">
        <v>176</v>
      </c>
      <c r="H63" s="23" t="s">
        <v>43</v>
      </c>
      <c r="I63" s="23" t="s">
        <v>155</v>
      </c>
      <c r="J63" s="177" t="s">
        <v>156</v>
      </c>
      <c r="K63" s="178"/>
      <c r="L63" s="179" t="s">
        <v>177</v>
      </c>
      <c r="M63" s="180" t="s">
        <v>178</v>
      </c>
      <c r="N63" s="29"/>
      <c r="O63" s="181">
        <v>44867</v>
      </c>
      <c r="P63" s="17">
        <f t="shared" si="12"/>
        <v>45535</v>
      </c>
      <c r="Q63" s="48">
        <v>10</v>
      </c>
      <c r="R63" s="56">
        <v>120</v>
      </c>
      <c r="S63" s="56">
        <f>DATEDIF(O63,P63,"M")</f>
        <v>21</v>
      </c>
      <c r="T63" s="97">
        <f t="shared" si="14"/>
        <v>99</v>
      </c>
      <c r="U63" s="182">
        <v>0.1</v>
      </c>
      <c r="V63" s="183">
        <v>1199999</v>
      </c>
      <c r="W63" s="36">
        <f t="shared" si="15"/>
        <v>9999.9916666666668</v>
      </c>
      <c r="X63" s="35">
        <f t="shared" si="16"/>
        <v>209999.82500000001</v>
      </c>
      <c r="Y63" s="35"/>
      <c r="Z63" s="35">
        <f t="shared" si="17"/>
        <v>989999.17500000005</v>
      </c>
      <c r="AA63" s="23"/>
      <c r="AB63" s="28"/>
      <c r="AC63" s="37" t="s">
        <v>179</v>
      </c>
    </row>
    <row r="64" spans="1:32" s="194" customFormat="1" ht="77.25" x14ac:dyDescent="0.25">
      <c r="A64" s="22">
        <v>10</v>
      </c>
      <c r="B64" s="97" t="s">
        <v>110</v>
      </c>
      <c r="C64" s="185" t="s">
        <v>180</v>
      </c>
      <c r="D64" s="26"/>
      <c r="E64" s="186">
        <v>860101</v>
      </c>
      <c r="F64" s="187" t="s">
        <v>175</v>
      </c>
      <c r="G64" s="23" t="s">
        <v>181</v>
      </c>
      <c r="H64" s="23" t="s">
        <v>43</v>
      </c>
      <c r="I64" s="23" t="s">
        <v>155</v>
      </c>
      <c r="J64" s="188" t="s">
        <v>156</v>
      </c>
      <c r="K64" s="42"/>
      <c r="L64" s="189" t="s">
        <v>182</v>
      </c>
      <c r="M64" s="190" t="s">
        <v>183</v>
      </c>
      <c r="N64" s="46"/>
      <c r="O64" s="191">
        <v>44837</v>
      </c>
      <c r="P64" s="17">
        <f t="shared" si="12"/>
        <v>45535</v>
      </c>
      <c r="Q64" s="48">
        <v>10</v>
      </c>
      <c r="R64" s="56">
        <v>120</v>
      </c>
      <c r="S64" s="56">
        <f>DATEDIF(O64,P64,"M")</f>
        <v>22</v>
      </c>
      <c r="T64" s="97">
        <f t="shared" si="14"/>
        <v>98</v>
      </c>
      <c r="U64" s="182">
        <v>0.1</v>
      </c>
      <c r="V64" s="192">
        <v>448320</v>
      </c>
      <c r="W64" s="51">
        <f t="shared" si="15"/>
        <v>3736</v>
      </c>
      <c r="X64" s="57">
        <f t="shared" si="16"/>
        <v>82192</v>
      </c>
      <c r="Y64" s="57"/>
      <c r="Z64" s="57">
        <f t="shared" si="17"/>
        <v>366128</v>
      </c>
      <c r="AA64" s="42"/>
      <c r="AB64" s="45"/>
      <c r="AC64" s="193" t="s">
        <v>184</v>
      </c>
    </row>
    <row r="65" spans="1:30" s="165" customFormat="1" ht="30" x14ac:dyDescent="0.25">
      <c r="A65" s="22">
        <v>11</v>
      </c>
      <c r="B65" s="66">
        <v>2037</v>
      </c>
      <c r="C65" s="93" t="s">
        <v>185</v>
      </c>
      <c r="D65" s="84"/>
      <c r="E65" s="195" t="s">
        <v>186</v>
      </c>
      <c r="F65" s="89" t="s">
        <v>187</v>
      </c>
      <c r="G65" s="187" t="s">
        <v>188</v>
      </c>
      <c r="H65" s="23" t="s">
        <v>43</v>
      </c>
      <c r="I65" s="23" t="s">
        <v>155</v>
      </c>
      <c r="J65" s="177" t="s">
        <v>156</v>
      </c>
      <c r="K65" s="23"/>
      <c r="L65" s="179" t="s">
        <v>189</v>
      </c>
      <c r="M65" s="190" t="s">
        <v>190</v>
      </c>
      <c r="N65" s="29"/>
      <c r="O65" s="196">
        <v>44855</v>
      </c>
      <c r="P65" s="17">
        <f t="shared" si="12"/>
        <v>45535</v>
      </c>
      <c r="Q65" s="31">
        <v>10</v>
      </c>
      <c r="R65" s="32">
        <v>120</v>
      </c>
      <c r="S65" s="32">
        <f>DATEDIF(O65,P65,"M")</f>
        <v>22</v>
      </c>
      <c r="T65" s="66">
        <f t="shared" si="14"/>
        <v>98</v>
      </c>
      <c r="U65" s="182">
        <v>0.1</v>
      </c>
      <c r="V65" s="183">
        <v>700000</v>
      </c>
      <c r="W65" s="35">
        <f t="shared" si="15"/>
        <v>5833.333333333333</v>
      </c>
      <c r="X65" s="35">
        <f t="shared" si="16"/>
        <v>128333.33333333333</v>
      </c>
      <c r="Y65" s="35"/>
      <c r="Z65" s="35">
        <f t="shared" si="17"/>
        <v>571666.66666666663</v>
      </c>
      <c r="AA65" s="23"/>
      <c r="AB65" s="28"/>
      <c r="AC65" s="193" t="s">
        <v>191</v>
      </c>
    </row>
    <row r="66" spans="1:30" s="207" customFormat="1" ht="27" thickBot="1" x14ac:dyDescent="0.3">
      <c r="A66" s="121">
        <v>12</v>
      </c>
      <c r="B66" s="197">
        <v>2134</v>
      </c>
      <c r="C66" s="98" t="s">
        <v>192</v>
      </c>
      <c r="D66" s="198"/>
      <c r="E66" s="199" t="s">
        <v>193</v>
      </c>
      <c r="F66" s="21" t="s">
        <v>194</v>
      </c>
      <c r="G66" s="200" t="s">
        <v>195</v>
      </c>
      <c r="H66" s="42" t="s">
        <v>43</v>
      </c>
      <c r="I66" s="42" t="s">
        <v>155</v>
      </c>
      <c r="J66" s="188" t="s">
        <v>156</v>
      </c>
      <c r="K66" s="149"/>
      <c r="L66" s="201"/>
      <c r="M66" s="202" t="s">
        <v>196</v>
      </c>
      <c r="N66" s="203" t="s">
        <v>197</v>
      </c>
      <c r="O66" s="204">
        <v>45232</v>
      </c>
      <c r="P66" s="17">
        <f t="shared" si="12"/>
        <v>45535</v>
      </c>
      <c r="Q66" s="153">
        <v>10</v>
      </c>
      <c r="R66" s="49">
        <v>120</v>
      </c>
      <c r="S66" s="49">
        <f>DATEDIF(O66,P66,"M")</f>
        <v>9</v>
      </c>
      <c r="T66" s="197">
        <f>R66-S66</f>
        <v>111</v>
      </c>
      <c r="U66" s="182">
        <v>0.1</v>
      </c>
      <c r="V66" s="51">
        <v>1963000</v>
      </c>
      <c r="W66" s="51">
        <f>V66/R66</f>
        <v>16358.333333333334</v>
      </c>
      <c r="X66" s="51">
        <f t="shared" si="16"/>
        <v>147225</v>
      </c>
      <c r="Y66" s="205"/>
      <c r="Z66" s="51">
        <f>V66-X66</f>
        <v>1815775</v>
      </c>
      <c r="AA66" s="149"/>
      <c r="AB66" s="156"/>
      <c r="AC66" s="206" t="s">
        <v>198</v>
      </c>
    </row>
    <row r="67" spans="1:30" ht="15.75" thickBot="1" x14ac:dyDescent="0.3">
      <c r="A67" s="103">
        <f>A66</f>
        <v>12</v>
      </c>
      <c r="B67" s="104"/>
      <c r="C67" s="105" t="s">
        <v>199</v>
      </c>
      <c r="D67" s="106"/>
      <c r="E67" s="104"/>
      <c r="F67" s="104"/>
      <c r="G67" s="107"/>
      <c r="H67" s="104"/>
      <c r="I67" s="104"/>
      <c r="J67" s="108"/>
      <c r="K67" s="104"/>
      <c r="L67" s="104"/>
      <c r="M67" s="109"/>
      <c r="N67" s="104"/>
      <c r="O67" s="126"/>
      <c r="P67" s="108" t="s">
        <v>30</v>
      </c>
      <c r="Q67" s="104"/>
      <c r="R67" s="104"/>
      <c r="S67" s="104"/>
      <c r="T67" s="127" t="s">
        <v>30</v>
      </c>
      <c r="U67" s="104"/>
      <c r="V67" s="128">
        <f>SUM(V55:V66)</f>
        <v>7392803</v>
      </c>
      <c r="W67" s="128">
        <f>SUM(W55:W66)</f>
        <v>58662.404166666674</v>
      </c>
      <c r="X67" s="128">
        <f>SUM(X55:X66)</f>
        <v>2300416.7016666667</v>
      </c>
      <c r="Y67" s="128" t="e">
        <f>SUM(Y55:Y66)</f>
        <v>#REF!</v>
      </c>
      <c r="Z67" s="128">
        <f>SUM(Z55:Z66)</f>
        <v>5092386.2983333338</v>
      </c>
      <c r="AA67" s="104"/>
      <c r="AB67" s="109"/>
      <c r="AC67" s="111"/>
    </row>
    <row r="68" spans="1:30" x14ac:dyDescent="0.25">
      <c r="A68" s="39"/>
      <c r="B68" s="112"/>
      <c r="C68" s="113"/>
      <c r="D68" s="114"/>
      <c r="E68" s="112"/>
      <c r="F68" s="112"/>
      <c r="G68" s="112"/>
      <c r="H68" s="112"/>
      <c r="I68" s="112"/>
      <c r="J68" s="129"/>
      <c r="K68" s="112"/>
      <c r="L68" s="112"/>
      <c r="M68" s="115"/>
      <c r="N68" s="112"/>
      <c r="O68" s="116"/>
      <c r="P68" s="17" t="s">
        <v>200</v>
      </c>
      <c r="Q68" s="112"/>
      <c r="R68" s="112"/>
      <c r="S68" s="112"/>
      <c r="T68" s="89" t="s">
        <v>30</v>
      </c>
      <c r="U68" s="112"/>
      <c r="V68" s="117"/>
      <c r="W68" s="36">
        <f>W66*2</f>
        <v>32716.666666666668</v>
      </c>
      <c r="X68" s="36"/>
      <c r="Y68" s="161"/>
      <c r="Z68" s="91">
        <f>V67-X67</f>
        <v>5092386.2983333338</v>
      </c>
      <c r="AA68" s="112"/>
      <c r="AB68" s="115"/>
      <c r="AC68" s="118"/>
    </row>
    <row r="69" spans="1:30" x14ac:dyDescent="0.25">
      <c r="A69" s="621">
        <v>1</v>
      </c>
      <c r="B69" s="137">
        <v>879</v>
      </c>
      <c r="C69" s="632" t="s">
        <v>201</v>
      </c>
      <c r="D69" s="26"/>
      <c r="E69" s="23"/>
      <c r="F69" s="23" t="s">
        <v>31</v>
      </c>
      <c r="G69" s="23"/>
      <c r="H69" s="23" t="s">
        <v>32</v>
      </c>
      <c r="I69" s="23" t="s">
        <v>202</v>
      </c>
      <c r="J69" s="23" t="s">
        <v>122</v>
      </c>
      <c r="K69" s="23"/>
      <c r="L69" s="32">
        <v>6594</v>
      </c>
      <c r="M69" s="23"/>
      <c r="N69" s="94"/>
      <c r="O69" s="60">
        <v>40561</v>
      </c>
      <c r="P69" s="17">
        <f t="shared" ref="P69:P132" si="18">+$P$2</f>
        <v>45535</v>
      </c>
      <c r="Q69" s="66">
        <v>10</v>
      </c>
      <c r="R69" s="23">
        <v>120</v>
      </c>
      <c r="S69" s="23">
        <f>R69</f>
        <v>120</v>
      </c>
      <c r="T69" s="23">
        <f t="shared" ref="T69:T132" si="19">R69-S69</f>
        <v>0</v>
      </c>
      <c r="U69" s="34">
        <v>0.1</v>
      </c>
      <c r="V69" s="626">
        <v>1323000</v>
      </c>
      <c r="W69" s="35">
        <v>0</v>
      </c>
      <c r="X69" s="35">
        <v>1323000</v>
      </c>
      <c r="Y69" s="35" t="e">
        <f>V69-#REF!</f>
        <v>#REF!</v>
      </c>
      <c r="Z69" s="626">
        <f t="shared" ref="Z69:Z132" si="20">V69-X69</f>
        <v>0</v>
      </c>
      <c r="AA69" s="137"/>
      <c r="AB69" s="138"/>
      <c r="AC69" s="120"/>
      <c r="AD69">
        <v>2</v>
      </c>
    </row>
    <row r="70" spans="1:30" s="38" customFormat="1" x14ac:dyDescent="0.25">
      <c r="A70" s="621">
        <v>2</v>
      </c>
      <c r="B70" s="137">
        <v>880</v>
      </c>
      <c r="C70" s="632" t="s">
        <v>201</v>
      </c>
      <c r="D70" s="26"/>
      <c r="E70" s="23"/>
      <c r="F70" s="23" t="s">
        <v>31</v>
      </c>
      <c r="G70" s="23"/>
      <c r="H70" s="23" t="s">
        <v>32</v>
      </c>
      <c r="I70" s="23" t="s">
        <v>202</v>
      </c>
      <c r="J70" s="23" t="s">
        <v>122</v>
      </c>
      <c r="K70" s="23"/>
      <c r="L70" s="32">
        <v>6594</v>
      </c>
      <c r="M70" s="23"/>
      <c r="N70" s="94"/>
      <c r="O70" s="60">
        <v>40561</v>
      </c>
      <c r="P70" s="17">
        <f t="shared" si="18"/>
        <v>45535</v>
      </c>
      <c r="Q70" s="66">
        <v>10</v>
      </c>
      <c r="R70" s="23">
        <v>120</v>
      </c>
      <c r="S70" s="23">
        <f>R70</f>
        <v>120</v>
      </c>
      <c r="T70" s="23">
        <f t="shared" si="19"/>
        <v>0</v>
      </c>
      <c r="U70" s="34">
        <v>0.1</v>
      </c>
      <c r="V70" s="626">
        <v>1323000</v>
      </c>
      <c r="W70" s="35">
        <v>0</v>
      </c>
      <c r="X70" s="35">
        <v>1323000</v>
      </c>
      <c r="Y70" s="35" t="e">
        <f>V70-#REF!</f>
        <v>#REF!</v>
      </c>
      <c r="Z70" s="626">
        <f t="shared" si="20"/>
        <v>0</v>
      </c>
      <c r="AA70" s="137"/>
      <c r="AB70" s="138"/>
      <c r="AC70" s="120"/>
      <c r="AD70" s="38">
        <v>2</v>
      </c>
    </row>
    <row r="71" spans="1:30" s="38" customFormat="1" ht="23.25" x14ac:dyDescent="0.25">
      <c r="A71" s="621">
        <v>3</v>
      </c>
      <c r="B71" s="137">
        <v>886</v>
      </c>
      <c r="C71" s="632" t="s">
        <v>203</v>
      </c>
      <c r="D71" s="26" t="s">
        <v>204</v>
      </c>
      <c r="E71" s="23"/>
      <c r="F71" s="23" t="s">
        <v>31</v>
      </c>
      <c r="G71" s="23"/>
      <c r="H71" s="23" t="s">
        <v>32</v>
      </c>
      <c r="I71" s="23" t="s">
        <v>202</v>
      </c>
      <c r="J71" s="23" t="s">
        <v>122</v>
      </c>
      <c r="K71" s="23"/>
      <c r="L71" s="32">
        <v>6651</v>
      </c>
      <c r="M71" s="23"/>
      <c r="N71" s="94"/>
      <c r="O71" s="60">
        <v>40589</v>
      </c>
      <c r="P71" s="17">
        <f t="shared" si="18"/>
        <v>45535</v>
      </c>
      <c r="Q71" s="66">
        <v>10</v>
      </c>
      <c r="R71" s="23">
        <v>120</v>
      </c>
      <c r="S71" s="23">
        <f>R71</f>
        <v>120</v>
      </c>
      <c r="T71" s="23">
        <f t="shared" si="19"/>
        <v>0</v>
      </c>
      <c r="U71" s="34">
        <v>0.1</v>
      </c>
      <c r="V71" s="626">
        <v>73036.67</v>
      </c>
      <c r="W71" s="35">
        <v>0</v>
      </c>
      <c r="X71" s="35">
        <v>73036.67</v>
      </c>
      <c r="Y71" s="35" t="e">
        <f>V71-#REF!</f>
        <v>#REF!</v>
      </c>
      <c r="Z71" s="626">
        <f t="shared" si="20"/>
        <v>0</v>
      </c>
      <c r="AA71" s="137"/>
      <c r="AB71" s="138"/>
      <c r="AC71" s="120"/>
      <c r="AD71" s="38">
        <v>2</v>
      </c>
    </row>
    <row r="72" spans="1:30" s="38" customFormat="1" ht="67.5" customHeight="1" x14ac:dyDescent="0.25">
      <c r="A72" s="22">
        <v>4</v>
      </c>
      <c r="B72" s="66">
        <v>1047</v>
      </c>
      <c r="C72" s="93" t="s">
        <v>205</v>
      </c>
      <c r="D72" s="26"/>
      <c r="E72" s="23"/>
      <c r="F72" s="23" t="s">
        <v>73</v>
      </c>
      <c r="G72" s="23"/>
      <c r="H72" s="23" t="s">
        <v>65</v>
      </c>
      <c r="I72" s="23" t="s">
        <v>202</v>
      </c>
      <c r="J72" s="23" t="s">
        <v>122</v>
      </c>
      <c r="K72" s="23"/>
      <c r="L72" s="32" t="s">
        <v>206</v>
      </c>
      <c r="M72" s="23"/>
      <c r="N72" s="94"/>
      <c r="O72" s="60">
        <v>41918</v>
      </c>
      <c r="P72" s="17">
        <f t="shared" si="18"/>
        <v>45535</v>
      </c>
      <c r="Q72" s="31">
        <v>10</v>
      </c>
      <c r="R72" s="32">
        <v>120</v>
      </c>
      <c r="S72" s="32">
        <f t="shared" ref="S72:S101" si="21">DATEDIF(O72,P72,"M")</f>
        <v>118</v>
      </c>
      <c r="T72" s="23">
        <f t="shared" si="19"/>
        <v>2</v>
      </c>
      <c r="U72" s="34">
        <v>0.1</v>
      </c>
      <c r="V72" s="35">
        <v>256722.25</v>
      </c>
      <c r="W72" s="35">
        <f t="shared" ref="W72:W101" si="22">V72/R72</f>
        <v>2139.3520833333332</v>
      </c>
      <c r="X72" s="35">
        <f t="shared" ref="X72:X101" si="23">S72*W72</f>
        <v>252443.54583333331</v>
      </c>
      <c r="Y72" s="35" t="e">
        <f>V72-#REF!</f>
        <v>#REF!</v>
      </c>
      <c r="Z72" s="35">
        <f t="shared" si="20"/>
        <v>4278.7041666666919</v>
      </c>
      <c r="AA72" s="23" t="s">
        <v>45</v>
      </c>
      <c r="AB72" s="28" t="s">
        <v>37</v>
      </c>
      <c r="AC72" s="37"/>
    </row>
    <row r="73" spans="1:30" s="38" customFormat="1" x14ac:dyDescent="0.25">
      <c r="A73" s="22">
        <v>5</v>
      </c>
      <c r="B73" s="66">
        <v>1382</v>
      </c>
      <c r="C73" s="93" t="s">
        <v>207</v>
      </c>
      <c r="D73" s="26"/>
      <c r="E73" s="23"/>
      <c r="F73" s="23" t="s">
        <v>208</v>
      </c>
      <c r="G73" s="23"/>
      <c r="H73" s="23" t="s">
        <v>43</v>
      </c>
      <c r="I73" s="23" t="s">
        <v>202</v>
      </c>
      <c r="J73" s="23" t="s">
        <v>122</v>
      </c>
      <c r="K73" s="23"/>
      <c r="L73" s="32" t="s">
        <v>159</v>
      </c>
      <c r="M73" s="23"/>
      <c r="N73" s="94"/>
      <c r="O73" s="60">
        <v>43054</v>
      </c>
      <c r="P73" s="17">
        <f t="shared" si="18"/>
        <v>45535</v>
      </c>
      <c r="Q73" s="66">
        <v>10</v>
      </c>
      <c r="R73" s="23">
        <v>120</v>
      </c>
      <c r="S73" s="23">
        <f t="shared" si="21"/>
        <v>81</v>
      </c>
      <c r="T73" s="23">
        <f t="shared" si="19"/>
        <v>39</v>
      </c>
      <c r="U73" s="34">
        <v>0.1</v>
      </c>
      <c r="V73" s="35">
        <v>241040</v>
      </c>
      <c r="W73" s="35">
        <f t="shared" si="22"/>
        <v>2008.6666666666667</v>
      </c>
      <c r="X73" s="35">
        <f t="shared" si="23"/>
        <v>162702</v>
      </c>
      <c r="Y73" s="35" t="e">
        <f>V73-#REF!</f>
        <v>#REF!</v>
      </c>
      <c r="Z73" s="35">
        <f t="shared" si="20"/>
        <v>78338</v>
      </c>
      <c r="AA73" s="66"/>
      <c r="AB73" s="119"/>
      <c r="AC73" s="120"/>
    </row>
    <row r="74" spans="1:30" s="38" customFormat="1" x14ac:dyDescent="0.25">
      <c r="A74" s="22">
        <v>6</v>
      </c>
      <c r="B74" s="66">
        <v>1399</v>
      </c>
      <c r="C74" s="93" t="s">
        <v>209</v>
      </c>
      <c r="D74" s="26"/>
      <c r="E74" s="23"/>
      <c r="F74" s="23" t="s">
        <v>31</v>
      </c>
      <c r="G74" s="23"/>
      <c r="H74" s="23" t="s">
        <v>43</v>
      </c>
      <c r="I74" s="23" t="s">
        <v>202</v>
      </c>
      <c r="J74" s="23" t="s">
        <v>122</v>
      </c>
      <c r="K74" s="23"/>
      <c r="L74" s="32" t="s">
        <v>82</v>
      </c>
      <c r="M74" s="23"/>
      <c r="N74" s="94"/>
      <c r="O74" s="60">
        <v>43088</v>
      </c>
      <c r="P74" s="17">
        <f t="shared" si="18"/>
        <v>45535</v>
      </c>
      <c r="Q74" s="66">
        <v>15</v>
      </c>
      <c r="R74" s="66">
        <v>180</v>
      </c>
      <c r="S74" s="66">
        <f t="shared" si="21"/>
        <v>80</v>
      </c>
      <c r="T74" s="23">
        <f t="shared" si="19"/>
        <v>100</v>
      </c>
      <c r="U74" s="95">
        <v>7.0000000000000007E-2</v>
      </c>
      <c r="V74" s="35">
        <v>400000</v>
      </c>
      <c r="W74" s="35">
        <f t="shared" si="22"/>
        <v>2222.2222222222222</v>
      </c>
      <c r="X74" s="35">
        <f t="shared" si="23"/>
        <v>177777.77777777778</v>
      </c>
      <c r="Y74" s="35" t="e">
        <f>V74-#REF!</f>
        <v>#REF!</v>
      </c>
      <c r="Z74" s="35">
        <f t="shared" si="20"/>
        <v>222222.22222222222</v>
      </c>
      <c r="AA74" s="23" t="s">
        <v>45</v>
      </c>
      <c r="AB74" s="28" t="s">
        <v>37</v>
      </c>
      <c r="AC74" s="37" t="s">
        <v>83</v>
      </c>
    </row>
    <row r="75" spans="1:30" s="38" customFormat="1" x14ac:dyDescent="0.25">
      <c r="A75" s="22">
        <v>7</v>
      </c>
      <c r="B75" s="66">
        <v>1400</v>
      </c>
      <c r="C75" s="93" t="s">
        <v>210</v>
      </c>
      <c r="D75" s="26"/>
      <c r="E75" s="23"/>
      <c r="F75" s="23" t="s">
        <v>31</v>
      </c>
      <c r="G75" s="23"/>
      <c r="H75" s="23" t="s">
        <v>43</v>
      </c>
      <c r="I75" s="23" t="s">
        <v>202</v>
      </c>
      <c r="J75" s="23" t="s">
        <v>122</v>
      </c>
      <c r="K75" s="23"/>
      <c r="L75" s="32" t="s">
        <v>82</v>
      </c>
      <c r="M75" s="23"/>
      <c r="N75" s="94"/>
      <c r="O75" s="60">
        <v>43090</v>
      </c>
      <c r="P75" s="17">
        <f t="shared" si="18"/>
        <v>45535</v>
      </c>
      <c r="Q75" s="66">
        <v>10</v>
      </c>
      <c r="R75" s="23">
        <v>120</v>
      </c>
      <c r="S75" s="23">
        <f t="shared" si="21"/>
        <v>80</v>
      </c>
      <c r="T75" s="23">
        <f t="shared" si="19"/>
        <v>40</v>
      </c>
      <c r="U75" s="34">
        <v>0.1</v>
      </c>
      <c r="V75" s="35">
        <v>154044</v>
      </c>
      <c r="W75" s="35">
        <f t="shared" si="22"/>
        <v>1283.7</v>
      </c>
      <c r="X75" s="35">
        <f t="shared" si="23"/>
        <v>102696</v>
      </c>
      <c r="Y75" s="35" t="e">
        <f>V75-#REF!</f>
        <v>#REF!</v>
      </c>
      <c r="Z75" s="35">
        <f t="shared" si="20"/>
        <v>51348</v>
      </c>
      <c r="AA75" s="66"/>
      <c r="AB75" s="119"/>
      <c r="AC75" s="120"/>
    </row>
    <row r="76" spans="1:30" s="38" customFormat="1" ht="26.25" x14ac:dyDescent="0.25">
      <c r="A76" s="22">
        <v>8</v>
      </c>
      <c r="B76" s="66">
        <v>1516</v>
      </c>
      <c r="C76" s="93" t="s">
        <v>211</v>
      </c>
      <c r="D76" s="26"/>
      <c r="E76" s="23"/>
      <c r="F76" s="23" t="s">
        <v>31</v>
      </c>
      <c r="G76" s="23"/>
      <c r="H76" s="23" t="s">
        <v>43</v>
      </c>
      <c r="I76" s="23" t="s">
        <v>202</v>
      </c>
      <c r="J76" s="23" t="s">
        <v>122</v>
      </c>
      <c r="K76" s="23"/>
      <c r="L76" s="32" t="s">
        <v>212</v>
      </c>
      <c r="M76" s="23"/>
      <c r="N76" s="94"/>
      <c r="O76" s="60">
        <v>43671</v>
      </c>
      <c r="P76" s="17">
        <f t="shared" si="18"/>
        <v>45535</v>
      </c>
      <c r="Q76" s="31">
        <v>10</v>
      </c>
      <c r="R76" s="32">
        <v>120</v>
      </c>
      <c r="S76" s="32">
        <f t="shared" si="21"/>
        <v>61</v>
      </c>
      <c r="T76" s="23">
        <f t="shared" si="19"/>
        <v>59</v>
      </c>
      <c r="U76" s="34">
        <v>0.1</v>
      </c>
      <c r="V76" s="35">
        <v>58680</v>
      </c>
      <c r="W76" s="35">
        <f t="shared" si="22"/>
        <v>489</v>
      </c>
      <c r="X76" s="35">
        <f t="shared" si="23"/>
        <v>29829</v>
      </c>
      <c r="Y76" s="35" t="e">
        <f>V76-#REF!</f>
        <v>#REF!</v>
      </c>
      <c r="Z76" s="35">
        <f t="shared" si="20"/>
        <v>28851</v>
      </c>
      <c r="AA76" s="23" t="s">
        <v>45</v>
      </c>
      <c r="AB76" s="28" t="s">
        <v>37</v>
      </c>
      <c r="AC76" s="37" t="s">
        <v>83</v>
      </c>
    </row>
    <row r="77" spans="1:30" s="38" customFormat="1" ht="26.25" x14ac:dyDescent="0.25">
      <c r="A77" s="22">
        <v>9</v>
      </c>
      <c r="B77" s="66">
        <v>1517</v>
      </c>
      <c r="C77" s="93" t="s">
        <v>213</v>
      </c>
      <c r="D77" s="26"/>
      <c r="E77" s="23"/>
      <c r="F77" s="23" t="s">
        <v>31</v>
      </c>
      <c r="G77" s="23"/>
      <c r="H77" s="23" t="s">
        <v>43</v>
      </c>
      <c r="I77" s="23" t="s">
        <v>202</v>
      </c>
      <c r="J77" s="23" t="s">
        <v>122</v>
      </c>
      <c r="K77" s="23"/>
      <c r="L77" s="32" t="s">
        <v>212</v>
      </c>
      <c r="M77" s="23"/>
      <c r="N77" s="94"/>
      <c r="O77" s="60">
        <v>43671</v>
      </c>
      <c r="P77" s="17">
        <f t="shared" si="18"/>
        <v>45535</v>
      </c>
      <c r="Q77" s="66">
        <v>10</v>
      </c>
      <c r="R77" s="66">
        <v>120</v>
      </c>
      <c r="S77" s="66">
        <f t="shared" si="21"/>
        <v>61</v>
      </c>
      <c r="T77" s="23">
        <f t="shared" si="19"/>
        <v>59</v>
      </c>
      <c r="U77" s="95">
        <v>0.1</v>
      </c>
      <c r="V77" s="35">
        <v>58680</v>
      </c>
      <c r="W77" s="35">
        <f t="shared" si="22"/>
        <v>489</v>
      </c>
      <c r="X77" s="35">
        <f t="shared" si="23"/>
        <v>29829</v>
      </c>
      <c r="Y77" s="35" t="e">
        <f>V77-#REF!</f>
        <v>#REF!</v>
      </c>
      <c r="Z77" s="35">
        <f t="shared" si="20"/>
        <v>28851</v>
      </c>
      <c r="AA77" s="23" t="s">
        <v>45</v>
      </c>
      <c r="AB77" s="28" t="s">
        <v>37</v>
      </c>
      <c r="AC77" s="37" t="s">
        <v>83</v>
      </c>
    </row>
    <row r="78" spans="1:30" s="38" customFormat="1" x14ac:dyDescent="0.25">
      <c r="A78" s="22">
        <v>10</v>
      </c>
      <c r="B78" s="66">
        <v>1518</v>
      </c>
      <c r="C78" s="93" t="s">
        <v>214</v>
      </c>
      <c r="D78" s="26"/>
      <c r="E78" s="23"/>
      <c r="F78" s="23" t="s">
        <v>31</v>
      </c>
      <c r="G78" s="23"/>
      <c r="H78" s="23" t="s">
        <v>43</v>
      </c>
      <c r="I78" s="23" t="s">
        <v>202</v>
      </c>
      <c r="J78" s="23" t="s">
        <v>122</v>
      </c>
      <c r="K78" s="23"/>
      <c r="L78" s="32" t="s">
        <v>212</v>
      </c>
      <c r="M78" s="23"/>
      <c r="N78" s="94"/>
      <c r="O78" s="60">
        <v>43671</v>
      </c>
      <c r="P78" s="17">
        <f t="shared" si="18"/>
        <v>45535</v>
      </c>
      <c r="Q78" s="31">
        <v>10</v>
      </c>
      <c r="R78" s="32">
        <v>120</v>
      </c>
      <c r="S78" s="32">
        <f t="shared" si="21"/>
        <v>61</v>
      </c>
      <c r="T78" s="23">
        <f t="shared" si="19"/>
        <v>59</v>
      </c>
      <c r="U78" s="34">
        <v>0.1</v>
      </c>
      <c r="V78" s="35">
        <v>101064</v>
      </c>
      <c r="W78" s="35">
        <f t="shared" si="22"/>
        <v>842.2</v>
      </c>
      <c r="X78" s="35">
        <f t="shared" si="23"/>
        <v>51374.200000000004</v>
      </c>
      <c r="Y78" s="35" t="e">
        <f>V78-#REF!</f>
        <v>#REF!</v>
      </c>
      <c r="Z78" s="35">
        <f t="shared" si="20"/>
        <v>49689.799999999996</v>
      </c>
      <c r="AA78" s="23" t="s">
        <v>45</v>
      </c>
      <c r="AB78" s="28" t="s">
        <v>37</v>
      </c>
      <c r="AC78" s="37" t="s">
        <v>83</v>
      </c>
    </row>
    <row r="79" spans="1:30" s="38" customFormat="1" x14ac:dyDescent="0.25">
      <c r="A79" s="22">
        <v>11</v>
      </c>
      <c r="B79" s="66">
        <v>1519</v>
      </c>
      <c r="C79" s="93" t="s">
        <v>214</v>
      </c>
      <c r="D79" s="26"/>
      <c r="E79" s="23"/>
      <c r="F79" s="23" t="s">
        <v>31</v>
      </c>
      <c r="G79" s="23"/>
      <c r="H79" s="23" t="s">
        <v>43</v>
      </c>
      <c r="I79" s="23" t="s">
        <v>202</v>
      </c>
      <c r="J79" s="23" t="s">
        <v>122</v>
      </c>
      <c r="K79" s="23"/>
      <c r="L79" s="32" t="s">
        <v>212</v>
      </c>
      <c r="M79" s="23"/>
      <c r="N79" s="94"/>
      <c r="O79" s="60">
        <v>43671</v>
      </c>
      <c r="P79" s="17">
        <f t="shared" si="18"/>
        <v>45535</v>
      </c>
      <c r="Q79" s="31">
        <v>10</v>
      </c>
      <c r="R79" s="32">
        <v>120</v>
      </c>
      <c r="S79" s="32">
        <f t="shared" si="21"/>
        <v>61</v>
      </c>
      <c r="T79" s="23">
        <f t="shared" si="19"/>
        <v>59</v>
      </c>
      <c r="U79" s="34">
        <v>0.1</v>
      </c>
      <c r="V79" s="35">
        <v>101064</v>
      </c>
      <c r="W79" s="35">
        <f t="shared" si="22"/>
        <v>842.2</v>
      </c>
      <c r="X79" s="35">
        <f t="shared" si="23"/>
        <v>51374.200000000004</v>
      </c>
      <c r="Y79" s="35" t="e">
        <f>V79-#REF!</f>
        <v>#REF!</v>
      </c>
      <c r="Z79" s="35">
        <f t="shared" si="20"/>
        <v>49689.799999999996</v>
      </c>
      <c r="AA79" s="23" t="s">
        <v>45</v>
      </c>
      <c r="AB79" s="28" t="s">
        <v>37</v>
      </c>
      <c r="AC79" s="37"/>
    </row>
    <row r="80" spans="1:30" s="38" customFormat="1" x14ac:dyDescent="0.25">
      <c r="A80" s="22">
        <v>12</v>
      </c>
      <c r="B80" s="66">
        <v>1520</v>
      </c>
      <c r="C80" s="93" t="s">
        <v>215</v>
      </c>
      <c r="D80" s="26"/>
      <c r="E80" s="23"/>
      <c r="F80" s="23" t="s">
        <v>31</v>
      </c>
      <c r="G80" s="23"/>
      <c r="H80" s="23" t="s">
        <v>43</v>
      </c>
      <c r="I80" s="23" t="s">
        <v>202</v>
      </c>
      <c r="J80" s="23" t="s">
        <v>122</v>
      </c>
      <c r="K80" s="23"/>
      <c r="L80" s="32" t="s">
        <v>212</v>
      </c>
      <c r="M80" s="23"/>
      <c r="N80" s="94"/>
      <c r="O80" s="60">
        <v>43671</v>
      </c>
      <c r="P80" s="17">
        <f t="shared" si="18"/>
        <v>45535</v>
      </c>
      <c r="Q80" s="66">
        <v>10</v>
      </c>
      <c r="R80" s="66">
        <v>120</v>
      </c>
      <c r="S80" s="66">
        <f t="shared" si="21"/>
        <v>61</v>
      </c>
      <c r="T80" s="23">
        <f t="shared" si="19"/>
        <v>59</v>
      </c>
      <c r="U80" s="95">
        <v>0.1</v>
      </c>
      <c r="V80" s="35">
        <v>151200</v>
      </c>
      <c r="W80" s="35">
        <f t="shared" si="22"/>
        <v>1260</v>
      </c>
      <c r="X80" s="35">
        <f t="shared" si="23"/>
        <v>76860</v>
      </c>
      <c r="Y80" s="35" t="e">
        <f>V80-#REF!</f>
        <v>#REF!</v>
      </c>
      <c r="Z80" s="35">
        <f t="shared" si="20"/>
        <v>74340</v>
      </c>
      <c r="AA80" s="23" t="s">
        <v>45</v>
      </c>
      <c r="AB80" s="28" t="s">
        <v>37</v>
      </c>
      <c r="AC80" s="37" t="s">
        <v>83</v>
      </c>
    </row>
    <row r="81" spans="1:30" s="38" customFormat="1" x14ac:dyDescent="0.25">
      <c r="A81" s="22">
        <v>13</v>
      </c>
      <c r="B81" s="66">
        <v>1521</v>
      </c>
      <c r="C81" s="93" t="s">
        <v>215</v>
      </c>
      <c r="D81" s="26"/>
      <c r="E81" s="23"/>
      <c r="F81" s="23" t="s">
        <v>31</v>
      </c>
      <c r="G81" s="23"/>
      <c r="H81" s="23" t="s">
        <v>43</v>
      </c>
      <c r="I81" s="23" t="s">
        <v>202</v>
      </c>
      <c r="J81" s="23" t="s">
        <v>122</v>
      </c>
      <c r="K81" s="23"/>
      <c r="L81" s="32" t="s">
        <v>212</v>
      </c>
      <c r="M81" s="23"/>
      <c r="N81" s="94"/>
      <c r="O81" s="60">
        <v>43671</v>
      </c>
      <c r="P81" s="17">
        <f t="shared" si="18"/>
        <v>45535</v>
      </c>
      <c r="Q81" s="66">
        <v>10</v>
      </c>
      <c r="R81" s="66">
        <v>120</v>
      </c>
      <c r="S81" s="66">
        <f t="shared" si="21"/>
        <v>61</v>
      </c>
      <c r="T81" s="23">
        <f t="shared" si="19"/>
        <v>59</v>
      </c>
      <c r="U81" s="95">
        <v>0.1</v>
      </c>
      <c r="V81" s="35">
        <v>151200</v>
      </c>
      <c r="W81" s="35">
        <f t="shared" si="22"/>
        <v>1260</v>
      </c>
      <c r="X81" s="35">
        <f t="shared" si="23"/>
        <v>76860</v>
      </c>
      <c r="Y81" s="35" t="e">
        <f>V81-#REF!</f>
        <v>#REF!</v>
      </c>
      <c r="Z81" s="35">
        <f t="shared" si="20"/>
        <v>74340</v>
      </c>
      <c r="AA81" s="23" t="s">
        <v>45</v>
      </c>
      <c r="AB81" s="28" t="s">
        <v>37</v>
      </c>
      <c r="AC81" s="37" t="s">
        <v>83</v>
      </c>
    </row>
    <row r="82" spans="1:30" s="38" customFormat="1" x14ac:dyDescent="0.25">
      <c r="A82" s="22">
        <v>14</v>
      </c>
      <c r="B82" s="66">
        <v>1522</v>
      </c>
      <c r="C82" s="208" t="s">
        <v>216</v>
      </c>
      <c r="D82" s="26"/>
      <c r="E82" s="23"/>
      <c r="F82" s="23" t="s">
        <v>31</v>
      </c>
      <c r="G82" s="23"/>
      <c r="H82" s="23" t="s">
        <v>43</v>
      </c>
      <c r="I82" s="23" t="s">
        <v>202</v>
      </c>
      <c r="J82" s="23" t="s">
        <v>122</v>
      </c>
      <c r="K82" s="23"/>
      <c r="L82" s="32" t="s">
        <v>212</v>
      </c>
      <c r="M82" s="23"/>
      <c r="N82" s="94"/>
      <c r="O82" s="60">
        <v>43671</v>
      </c>
      <c r="P82" s="17">
        <f t="shared" si="18"/>
        <v>45535</v>
      </c>
      <c r="Q82" s="66">
        <v>10</v>
      </c>
      <c r="R82" s="23">
        <v>120</v>
      </c>
      <c r="S82" s="23">
        <f t="shared" si="21"/>
        <v>61</v>
      </c>
      <c r="T82" s="23">
        <f t="shared" si="19"/>
        <v>59</v>
      </c>
      <c r="U82" s="34">
        <v>0.1</v>
      </c>
      <c r="V82" s="35">
        <v>227448</v>
      </c>
      <c r="W82" s="35">
        <f t="shared" si="22"/>
        <v>1895.4</v>
      </c>
      <c r="X82" s="35">
        <f t="shared" si="23"/>
        <v>115619.40000000001</v>
      </c>
      <c r="Y82" s="35" t="e">
        <f>V82-#REF!</f>
        <v>#REF!</v>
      </c>
      <c r="Z82" s="35">
        <f t="shared" si="20"/>
        <v>111828.59999999999</v>
      </c>
      <c r="AA82" s="23" t="s">
        <v>45</v>
      </c>
      <c r="AB82" s="28" t="s">
        <v>37</v>
      </c>
      <c r="AC82" s="37" t="s">
        <v>83</v>
      </c>
    </row>
    <row r="83" spans="1:30" s="38" customFormat="1" x14ac:dyDescent="0.25">
      <c r="A83" s="22">
        <v>15</v>
      </c>
      <c r="B83" s="66">
        <v>1523</v>
      </c>
      <c r="C83" s="208" t="s">
        <v>216</v>
      </c>
      <c r="D83" s="26"/>
      <c r="E83" s="23"/>
      <c r="F83" s="23" t="s">
        <v>31</v>
      </c>
      <c r="G83" s="23"/>
      <c r="H83" s="23" t="s">
        <v>43</v>
      </c>
      <c r="I83" s="23" t="s">
        <v>202</v>
      </c>
      <c r="J83" s="23" t="s">
        <v>122</v>
      </c>
      <c r="K83" s="23"/>
      <c r="L83" s="32" t="s">
        <v>212</v>
      </c>
      <c r="M83" s="23"/>
      <c r="N83" s="94"/>
      <c r="O83" s="60">
        <v>43671</v>
      </c>
      <c r="P83" s="17">
        <f t="shared" si="18"/>
        <v>45535</v>
      </c>
      <c r="Q83" s="66">
        <v>10</v>
      </c>
      <c r="R83" s="23">
        <v>120</v>
      </c>
      <c r="S83" s="23">
        <f t="shared" si="21"/>
        <v>61</v>
      </c>
      <c r="T83" s="23">
        <f t="shared" si="19"/>
        <v>59</v>
      </c>
      <c r="U83" s="34">
        <v>0.1</v>
      </c>
      <c r="V83" s="35">
        <v>227448</v>
      </c>
      <c r="W83" s="35">
        <f t="shared" si="22"/>
        <v>1895.4</v>
      </c>
      <c r="X83" s="35">
        <f t="shared" si="23"/>
        <v>115619.40000000001</v>
      </c>
      <c r="Y83" s="35" t="e">
        <f>V83-#REF!</f>
        <v>#REF!</v>
      </c>
      <c r="Z83" s="35">
        <f t="shared" si="20"/>
        <v>111828.59999999999</v>
      </c>
      <c r="AA83" s="23" t="s">
        <v>45</v>
      </c>
      <c r="AB83" s="28" t="s">
        <v>37</v>
      </c>
      <c r="AC83" s="37" t="s">
        <v>83</v>
      </c>
    </row>
    <row r="84" spans="1:30" s="38" customFormat="1" x14ac:dyDescent="0.25">
      <c r="A84" s="22">
        <v>16</v>
      </c>
      <c r="B84" s="66">
        <v>1524</v>
      </c>
      <c r="C84" s="93" t="s">
        <v>217</v>
      </c>
      <c r="D84" s="26"/>
      <c r="E84" s="23"/>
      <c r="F84" s="23" t="s">
        <v>31</v>
      </c>
      <c r="G84" s="23"/>
      <c r="H84" s="23" t="s">
        <v>43</v>
      </c>
      <c r="I84" s="23" t="s">
        <v>202</v>
      </c>
      <c r="J84" s="23" t="s">
        <v>122</v>
      </c>
      <c r="K84" s="23"/>
      <c r="L84" s="32" t="s">
        <v>212</v>
      </c>
      <c r="M84" s="23"/>
      <c r="N84" s="94"/>
      <c r="O84" s="60">
        <v>43671</v>
      </c>
      <c r="P84" s="17">
        <f t="shared" si="18"/>
        <v>45535</v>
      </c>
      <c r="Q84" s="31">
        <v>10</v>
      </c>
      <c r="R84" s="32">
        <v>120</v>
      </c>
      <c r="S84" s="32">
        <f t="shared" si="21"/>
        <v>61</v>
      </c>
      <c r="T84" s="23">
        <f t="shared" si="19"/>
        <v>59</v>
      </c>
      <c r="U84" s="34">
        <v>0.1</v>
      </c>
      <c r="V84" s="35">
        <v>273348</v>
      </c>
      <c r="W84" s="35">
        <f t="shared" si="22"/>
        <v>2277.9</v>
      </c>
      <c r="X84" s="35">
        <f t="shared" si="23"/>
        <v>138951.9</v>
      </c>
      <c r="Y84" s="35" t="e">
        <f>V84-#REF!</f>
        <v>#REF!</v>
      </c>
      <c r="Z84" s="35">
        <f t="shared" si="20"/>
        <v>134396.1</v>
      </c>
      <c r="AA84" s="23" t="s">
        <v>45</v>
      </c>
      <c r="AB84" s="28" t="s">
        <v>37</v>
      </c>
      <c r="AC84" s="37" t="s">
        <v>83</v>
      </c>
    </row>
    <row r="85" spans="1:30" s="38" customFormat="1" x14ac:dyDescent="0.25">
      <c r="A85" s="22">
        <v>17</v>
      </c>
      <c r="B85" s="66">
        <v>1525</v>
      </c>
      <c r="C85" s="93" t="s">
        <v>217</v>
      </c>
      <c r="D85" s="26"/>
      <c r="E85" s="23"/>
      <c r="F85" s="23" t="s">
        <v>31</v>
      </c>
      <c r="G85" s="23"/>
      <c r="H85" s="23" t="s">
        <v>43</v>
      </c>
      <c r="I85" s="23" t="s">
        <v>202</v>
      </c>
      <c r="J85" s="23" t="s">
        <v>122</v>
      </c>
      <c r="K85" s="23"/>
      <c r="L85" s="32" t="s">
        <v>212</v>
      </c>
      <c r="M85" s="23"/>
      <c r="N85" s="94"/>
      <c r="O85" s="60">
        <v>43671</v>
      </c>
      <c r="P85" s="17">
        <f t="shared" si="18"/>
        <v>45535</v>
      </c>
      <c r="Q85" s="31">
        <v>10</v>
      </c>
      <c r="R85" s="32">
        <v>120</v>
      </c>
      <c r="S85" s="32">
        <f t="shared" si="21"/>
        <v>61</v>
      </c>
      <c r="T85" s="23">
        <f t="shared" si="19"/>
        <v>59</v>
      </c>
      <c r="U85" s="34">
        <v>0.1</v>
      </c>
      <c r="V85" s="35">
        <v>273348</v>
      </c>
      <c r="W85" s="35">
        <f t="shared" si="22"/>
        <v>2277.9</v>
      </c>
      <c r="X85" s="35">
        <f t="shared" si="23"/>
        <v>138951.9</v>
      </c>
      <c r="Y85" s="35" t="e">
        <f>V85-#REF!</f>
        <v>#REF!</v>
      </c>
      <c r="Z85" s="35">
        <f t="shared" si="20"/>
        <v>134396.1</v>
      </c>
      <c r="AA85" s="23" t="s">
        <v>45</v>
      </c>
      <c r="AB85" s="28" t="s">
        <v>37</v>
      </c>
      <c r="AC85" s="37" t="s">
        <v>83</v>
      </c>
    </row>
    <row r="86" spans="1:30" s="38" customFormat="1" x14ac:dyDescent="0.25">
      <c r="A86" s="22">
        <v>18</v>
      </c>
      <c r="B86" s="66">
        <v>1526</v>
      </c>
      <c r="C86" s="93" t="s">
        <v>218</v>
      </c>
      <c r="D86" s="26"/>
      <c r="E86" s="23"/>
      <c r="F86" s="23" t="s">
        <v>31</v>
      </c>
      <c r="G86" s="23"/>
      <c r="H86" s="23" t="s">
        <v>43</v>
      </c>
      <c r="I86" s="23" t="s">
        <v>202</v>
      </c>
      <c r="J86" s="23" t="s">
        <v>122</v>
      </c>
      <c r="K86" s="23"/>
      <c r="L86" s="32" t="s">
        <v>212</v>
      </c>
      <c r="M86" s="23"/>
      <c r="N86" s="94"/>
      <c r="O86" s="60">
        <v>43671</v>
      </c>
      <c r="P86" s="17">
        <f t="shared" si="18"/>
        <v>45535</v>
      </c>
      <c r="Q86" s="31">
        <v>10</v>
      </c>
      <c r="R86" s="32">
        <v>120</v>
      </c>
      <c r="S86" s="32">
        <f t="shared" si="21"/>
        <v>61</v>
      </c>
      <c r="T86" s="23">
        <f t="shared" si="19"/>
        <v>59</v>
      </c>
      <c r="U86" s="34">
        <v>0.1</v>
      </c>
      <c r="V86" s="35">
        <v>203196</v>
      </c>
      <c r="W86" s="35">
        <f t="shared" si="22"/>
        <v>1693.3</v>
      </c>
      <c r="X86" s="35">
        <f t="shared" si="23"/>
        <v>103291.3</v>
      </c>
      <c r="Y86" s="35" t="e">
        <f>V86-#REF!</f>
        <v>#REF!</v>
      </c>
      <c r="Z86" s="35">
        <f t="shared" si="20"/>
        <v>99904.7</v>
      </c>
      <c r="AA86" s="23" t="s">
        <v>45</v>
      </c>
      <c r="AB86" s="28" t="s">
        <v>37</v>
      </c>
      <c r="AC86" s="37" t="s">
        <v>83</v>
      </c>
    </row>
    <row r="87" spans="1:30" s="38" customFormat="1" x14ac:dyDescent="0.25">
      <c r="A87" s="22">
        <v>19</v>
      </c>
      <c r="B87" s="66">
        <v>1527</v>
      </c>
      <c r="C87" s="93" t="s">
        <v>218</v>
      </c>
      <c r="D87" s="26"/>
      <c r="E87" s="23"/>
      <c r="F87" s="23" t="s">
        <v>31</v>
      </c>
      <c r="G87" s="23"/>
      <c r="H87" s="23" t="s">
        <v>43</v>
      </c>
      <c r="I87" s="23" t="s">
        <v>202</v>
      </c>
      <c r="J87" s="23" t="s">
        <v>122</v>
      </c>
      <c r="K87" s="23"/>
      <c r="L87" s="32" t="s">
        <v>212</v>
      </c>
      <c r="M87" s="23"/>
      <c r="N87" s="94"/>
      <c r="O87" s="60">
        <v>43671</v>
      </c>
      <c r="P87" s="17">
        <f t="shared" si="18"/>
        <v>45535</v>
      </c>
      <c r="Q87" s="31">
        <v>10</v>
      </c>
      <c r="R87" s="32">
        <v>120</v>
      </c>
      <c r="S87" s="32">
        <f t="shared" si="21"/>
        <v>61</v>
      </c>
      <c r="T87" s="23">
        <f t="shared" si="19"/>
        <v>59</v>
      </c>
      <c r="U87" s="34">
        <v>0.1</v>
      </c>
      <c r="V87" s="35">
        <v>203196</v>
      </c>
      <c r="W87" s="35">
        <f t="shared" si="22"/>
        <v>1693.3</v>
      </c>
      <c r="X87" s="35">
        <f t="shared" si="23"/>
        <v>103291.3</v>
      </c>
      <c r="Y87" s="35" t="e">
        <f>V87-#REF!</f>
        <v>#REF!</v>
      </c>
      <c r="Z87" s="35">
        <f t="shared" si="20"/>
        <v>99904.7</v>
      </c>
      <c r="AA87" s="23" t="s">
        <v>45</v>
      </c>
      <c r="AB87" s="28" t="s">
        <v>37</v>
      </c>
      <c r="AC87" s="37" t="s">
        <v>83</v>
      </c>
    </row>
    <row r="88" spans="1:30" s="38" customFormat="1" x14ac:dyDescent="0.25">
      <c r="A88" s="621">
        <v>20</v>
      </c>
      <c r="B88" s="137">
        <v>1528</v>
      </c>
      <c r="C88" s="632" t="s">
        <v>219</v>
      </c>
      <c r="D88" s="26"/>
      <c r="E88" s="23"/>
      <c r="F88" s="23" t="s">
        <v>31</v>
      </c>
      <c r="G88" s="23"/>
      <c r="H88" s="23" t="s">
        <v>43</v>
      </c>
      <c r="I88" s="23" t="s">
        <v>202</v>
      </c>
      <c r="J88" s="23" t="s">
        <v>122</v>
      </c>
      <c r="K88" s="23"/>
      <c r="L88" s="32" t="s">
        <v>212</v>
      </c>
      <c r="M88" s="23"/>
      <c r="N88" s="94"/>
      <c r="O88" s="60">
        <v>43671</v>
      </c>
      <c r="P88" s="17">
        <f t="shared" si="18"/>
        <v>45535</v>
      </c>
      <c r="Q88" s="31">
        <v>5</v>
      </c>
      <c r="R88" s="32">
        <v>60</v>
      </c>
      <c r="S88" s="32">
        <f t="shared" si="21"/>
        <v>61</v>
      </c>
      <c r="T88" s="23">
        <f t="shared" si="19"/>
        <v>-1</v>
      </c>
      <c r="U88" s="34">
        <v>0.2</v>
      </c>
      <c r="V88" s="626">
        <v>132000</v>
      </c>
      <c r="W88" s="35">
        <f t="shared" si="22"/>
        <v>2200</v>
      </c>
      <c r="X88" s="35">
        <f t="shared" si="23"/>
        <v>134200</v>
      </c>
      <c r="Y88" s="35" t="e">
        <f>V88-#REF!</f>
        <v>#REF!</v>
      </c>
      <c r="Z88" s="626">
        <f t="shared" si="20"/>
        <v>-2200</v>
      </c>
      <c r="AA88" s="137" t="s">
        <v>45</v>
      </c>
      <c r="AB88" s="138" t="s">
        <v>37</v>
      </c>
      <c r="AC88" s="37" t="s">
        <v>83</v>
      </c>
      <c r="AD88" s="38">
        <v>2</v>
      </c>
    </row>
    <row r="89" spans="1:30" s="38" customFormat="1" x14ac:dyDescent="0.25">
      <c r="A89" s="621">
        <v>21</v>
      </c>
      <c r="B89" s="137">
        <v>1529</v>
      </c>
      <c r="C89" s="632" t="s">
        <v>219</v>
      </c>
      <c r="D89" s="26"/>
      <c r="E89" s="23"/>
      <c r="F89" s="23" t="s">
        <v>31</v>
      </c>
      <c r="G89" s="23"/>
      <c r="H89" s="23" t="s">
        <v>43</v>
      </c>
      <c r="I89" s="23" t="s">
        <v>202</v>
      </c>
      <c r="J89" s="23" t="s">
        <v>122</v>
      </c>
      <c r="K89" s="23"/>
      <c r="L89" s="32" t="s">
        <v>212</v>
      </c>
      <c r="M89" s="23"/>
      <c r="N89" s="94"/>
      <c r="O89" s="60">
        <v>43671</v>
      </c>
      <c r="P89" s="17">
        <f t="shared" si="18"/>
        <v>45535</v>
      </c>
      <c r="Q89" s="31">
        <v>5</v>
      </c>
      <c r="R89" s="32">
        <v>60</v>
      </c>
      <c r="S89" s="32">
        <f t="shared" si="21"/>
        <v>61</v>
      </c>
      <c r="T89" s="23">
        <f t="shared" si="19"/>
        <v>-1</v>
      </c>
      <c r="U89" s="34">
        <v>0.2</v>
      </c>
      <c r="V89" s="626">
        <v>132000</v>
      </c>
      <c r="W89" s="35">
        <f t="shared" si="22"/>
        <v>2200</v>
      </c>
      <c r="X89" s="35">
        <f t="shared" si="23"/>
        <v>134200</v>
      </c>
      <c r="Y89" s="35" t="e">
        <f>V89-#REF!</f>
        <v>#REF!</v>
      </c>
      <c r="Z89" s="626">
        <f t="shared" si="20"/>
        <v>-2200</v>
      </c>
      <c r="AA89" s="137" t="s">
        <v>45</v>
      </c>
      <c r="AB89" s="138" t="s">
        <v>37</v>
      </c>
      <c r="AC89" s="37" t="s">
        <v>83</v>
      </c>
      <c r="AD89" s="38">
        <v>2</v>
      </c>
    </row>
    <row r="90" spans="1:30" s="38" customFormat="1" ht="26.25" x14ac:dyDescent="0.25">
      <c r="A90" s="22">
        <v>22</v>
      </c>
      <c r="B90" s="66">
        <v>1530</v>
      </c>
      <c r="C90" s="164" t="s">
        <v>220</v>
      </c>
      <c r="D90" s="26"/>
      <c r="E90" s="23"/>
      <c r="F90" s="23" t="s">
        <v>31</v>
      </c>
      <c r="G90" s="23"/>
      <c r="H90" s="23" t="s">
        <v>43</v>
      </c>
      <c r="I90" s="23" t="s">
        <v>202</v>
      </c>
      <c r="J90" s="23" t="s">
        <v>122</v>
      </c>
      <c r="K90" s="23"/>
      <c r="L90" s="32" t="s">
        <v>212</v>
      </c>
      <c r="M90" s="23"/>
      <c r="N90" s="94"/>
      <c r="O90" s="60">
        <v>43669</v>
      </c>
      <c r="P90" s="17">
        <f t="shared" si="18"/>
        <v>45535</v>
      </c>
      <c r="Q90" s="66">
        <v>15</v>
      </c>
      <c r="R90" s="66">
        <v>180</v>
      </c>
      <c r="S90" s="66">
        <f t="shared" si="21"/>
        <v>61</v>
      </c>
      <c r="T90" s="23">
        <f t="shared" si="19"/>
        <v>119</v>
      </c>
      <c r="U90" s="95">
        <v>7.0000000000000007E-2</v>
      </c>
      <c r="V90" s="35">
        <v>1270100</v>
      </c>
      <c r="W90" s="35">
        <f t="shared" si="22"/>
        <v>7056.1111111111113</v>
      </c>
      <c r="X90" s="35">
        <f t="shared" si="23"/>
        <v>430422.77777777781</v>
      </c>
      <c r="Y90" s="35" t="e">
        <f>V90-#REF!</f>
        <v>#REF!</v>
      </c>
      <c r="Z90" s="35">
        <f t="shared" si="20"/>
        <v>839677.22222222225</v>
      </c>
      <c r="AA90" s="23" t="s">
        <v>45</v>
      </c>
      <c r="AB90" s="28" t="s">
        <v>37</v>
      </c>
      <c r="AC90" s="37" t="s">
        <v>83</v>
      </c>
    </row>
    <row r="91" spans="1:30" s="38" customFormat="1" x14ac:dyDescent="0.25">
      <c r="A91" s="22">
        <v>23</v>
      </c>
      <c r="B91" s="66">
        <v>1531</v>
      </c>
      <c r="C91" s="93" t="s">
        <v>221</v>
      </c>
      <c r="D91" s="209"/>
      <c r="E91" s="210"/>
      <c r="F91" s="23" t="s">
        <v>31</v>
      </c>
      <c r="G91" s="23"/>
      <c r="H91" s="23" t="s">
        <v>43</v>
      </c>
      <c r="I91" s="23" t="s">
        <v>202</v>
      </c>
      <c r="J91" s="23" t="s">
        <v>122</v>
      </c>
      <c r="K91" s="23"/>
      <c r="L91" s="32" t="s">
        <v>222</v>
      </c>
      <c r="M91" s="23"/>
      <c r="N91" s="94"/>
      <c r="O91" s="60">
        <v>43392</v>
      </c>
      <c r="P91" s="17">
        <f t="shared" si="18"/>
        <v>45535</v>
      </c>
      <c r="Q91" s="66">
        <v>15</v>
      </c>
      <c r="R91" s="66">
        <v>180</v>
      </c>
      <c r="S91" s="66">
        <f t="shared" si="21"/>
        <v>70</v>
      </c>
      <c r="T91" s="23">
        <f t="shared" si="19"/>
        <v>110</v>
      </c>
      <c r="U91" s="95">
        <v>7.0000000000000007E-2</v>
      </c>
      <c r="V91" s="35">
        <v>14370451.449999999</v>
      </c>
      <c r="W91" s="35">
        <f t="shared" si="22"/>
        <v>79835.84138888889</v>
      </c>
      <c r="X91" s="35">
        <f t="shared" si="23"/>
        <v>5588508.8972222228</v>
      </c>
      <c r="Y91" s="35" t="e">
        <f>V91-#REF!</f>
        <v>#REF!</v>
      </c>
      <c r="Z91" s="35">
        <f t="shared" si="20"/>
        <v>8781942.5527777765</v>
      </c>
      <c r="AA91" s="23" t="s">
        <v>45</v>
      </c>
      <c r="AB91" s="28" t="s">
        <v>37</v>
      </c>
      <c r="AC91" s="37" t="s">
        <v>83</v>
      </c>
    </row>
    <row r="92" spans="1:30" s="38" customFormat="1" x14ac:dyDescent="0.25">
      <c r="A92" s="22">
        <v>24</v>
      </c>
      <c r="B92" s="66">
        <v>1627</v>
      </c>
      <c r="C92" s="93" t="s">
        <v>223</v>
      </c>
      <c r="D92" s="26"/>
      <c r="E92" s="23"/>
      <c r="F92" s="23" t="s">
        <v>31</v>
      </c>
      <c r="G92" s="23"/>
      <c r="H92" s="23" t="s">
        <v>43</v>
      </c>
      <c r="I92" s="23" t="s">
        <v>202</v>
      </c>
      <c r="J92" s="23" t="s">
        <v>122</v>
      </c>
      <c r="K92" s="23"/>
      <c r="L92" s="32" t="s">
        <v>89</v>
      </c>
      <c r="M92" s="23"/>
      <c r="N92" s="94"/>
      <c r="O92" s="60">
        <v>44042</v>
      </c>
      <c r="P92" s="17">
        <f t="shared" si="18"/>
        <v>45535</v>
      </c>
      <c r="Q92" s="66">
        <v>10</v>
      </c>
      <c r="R92" s="23">
        <v>120</v>
      </c>
      <c r="S92" s="23">
        <f t="shared" si="21"/>
        <v>49</v>
      </c>
      <c r="T92" s="23">
        <f t="shared" si="19"/>
        <v>71</v>
      </c>
      <c r="U92" s="34">
        <v>0.1</v>
      </c>
      <c r="V92" s="35">
        <v>171961.4</v>
      </c>
      <c r="W92" s="35">
        <f t="shared" si="22"/>
        <v>1433.0116666666665</v>
      </c>
      <c r="X92" s="35">
        <f t="shared" si="23"/>
        <v>70217.571666666656</v>
      </c>
      <c r="Y92" s="35" t="e">
        <f>V92-#REF!</f>
        <v>#REF!</v>
      </c>
      <c r="Z92" s="35">
        <f t="shared" si="20"/>
        <v>101743.82833333334</v>
      </c>
      <c r="AA92" s="23" t="s">
        <v>45</v>
      </c>
      <c r="AB92" s="28" t="s">
        <v>37</v>
      </c>
      <c r="AC92" s="37" t="s">
        <v>83</v>
      </c>
    </row>
    <row r="93" spans="1:30" s="38" customFormat="1" x14ac:dyDescent="0.25">
      <c r="A93" s="22">
        <v>25</v>
      </c>
      <c r="B93" s="66">
        <v>1630</v>
      </c>
      <c r="C93" s="93" t="s">
        <v>224</v>
      </c>
      <c r="D93" s="26"/>
      <c r="E93" s="23"/>
      <c r="F93" s="23" t="s">
        <v>31</v>
      </c>
      <c r="G93" s="23"/>
      <c r="H93" s="23" t="s">
        <v>43</v>
      </c>
      <c r="I93" s="23" t="s">
        <v>202</v>
      </c>
      <c r="J93" s="23" t="s">
        <v>122</v>
      </c>
      <c r="K93" s="23"/>
      <c r="L93" s="32" t="s">
        <v>89</v>
      </c>
      <c r="M93" s="23"/>
      <c r="N93" s="94"/>
      <c r="O93" s="60">
        <v>44042</v>
      </c>
      <c r="P93" s="17">
        <f t="shared" si="18"/>
        <v>45535</v>
      </c>
      <c r="Q93" s="66">
        <v>10</v>
      </c>
      <c r="R93" s="23">
        <v>120</v>
      </c>
      <c r="S93" s="23">
        <f t="shared" si="21"/>
        <v>49</v>
      </c>
      <c r="T93" s="23">
        <f t="shared" si="19"/>
        <v>71</v>
      </c>
      <c r="U93" s="34">
        <v>0.1</v>
      </c>
      <c r="V93" s="35">
        <v>168463.87999999998</v>
      </c>
      <c r="W93" s="35">
        <f t="shared" si="22"/>
        <v>1403.8656666666664</v>
      </c>
      <c r="X93" s="35">
        <f t="shared" si="23"/>
        <v>68789.417666666646</v>
      </c>
      <c r="Y93" s="35" t="e">
        <f>V93-#REF!</f>
        <v>#REF!</v>
      </c>
      <c r="Z93" s="35">
        <f t="shared" si="20"/>
        <v>99674.462333333329</v>
      </c>
      <c r="AA93" s="23" t="s">
        <v>45</v>
      </c>
      <c r="AB93" s="28" t="s">
        <v>37</v>
      </c>
      <c r="AC93" s="37" t="s">
        <v>83</v>
      </c>
    </row>
    <row r="94" spans="1:30" s="38" customFormat="1" x14ac:dyDescent="0.25">
      <c r="A94" s="22">
        <v>26</v>
      </c>
      <c r="B94" s="66">
        <v>1632</v>
      </c>
      <c r="C94" s="93" t="s">
        <v>225</v>
      </c>
      <c r="D94" s="26"/>
      <c r="E94" s="23"/>
      <c r="F94" s="23" t="s">
        <v>31</v>
      </c>
      <c r="G94" s="23"/>
      <c r="H94" s="23" t="s">
        <v>43</v>
      </c>
      <c r="I94" s="23" t="s">
        <v>202</v>
      </c>
      <c r="J94" s="23" t="s">
        <v>122</v>
      </c>
      <c r="K94" s="23"/>
      <c r="L94" s="32" t="s">
        <v>89</v>
      </c>
      <c r="M94" s="23"/>
      <c r="N94" s="94"/>
      <c r="O94" s="60">
        <v>44040</v>
      </c>
      <c r="P94" s="17">
        <f t="shared" si="18"/>
        <v>45535</v>
      </c>
      <c r="Q94" s="66">
        <v>10</v>
      </c>
      <c r="R94" s="23">
        <v>120</v>
      </c>
      <c r="S94" s="23">
        <f t="shared" si="21"/>
        <v>49</v>
      </c>
      <c r="T94" s="23">
        <f t="shared" si="19"/>
        <v>71</v>
      </c>
      <c r="U94" s="34">
        <v>0.1</v>
      </c>
      <c r="V94" s="35">
        <v>326479.19</v>
      </c>
      <c r="W94" s="35">
        <f t="shared" si="22"/>
        <v>2720.6599166666665</v>
      </c>
      <c r="X94" s="35">
        <f t="shared" si="23"/>
        <v>133312.33591666666</v>
      </c>
      <c r="Y94" s="35" t="e">
        <f>V94-#REF!</f>
        <v>#REF!</v>
      </c>
      <c r="Z94" s="35">
        <f t="shared" si="20"/>
        <v>193166.85408333334</v>
      </c>
      <c r="AA94" s="66"/>
      <c r="AB94" s="119"/>
      <c r="AC94" s="120"/>
    </row>
    <row r="95" spans="1:30" s="38" customFormat="1" x14ac:dyDescent="0.25">
      <c r="A95" s="22">
        <v>27</v>
      </c>
      <c r="B95" s="66">
        <v>1633</v>
      </c>
      <c r="C95" s="93" t="s">
        <v>226</v>
      </c>
      <c r="D95" s="209"/>
      <c r="E95" s="210"/>
      <c r="F95" s="23" t="s">
        <v>31</v>
      </c>
      <c r="G95" s="23"/>
      <c r="H95" s="23" t="s">
        <v>43</v>
      </c>
      <c r="I95" s="23" t="s">
        <v>202</v>
      </c>
      <c r="J95" s="23" t="s">
        <v>122</v>
      </c>
      <c r="K95" s="23"/>
      <c r="L95" s="32" t="s">
        <v>89</v>
      </c>
      <c r="M95" s="23"/>
      <c r="N95" s="94"/>
      <c r="O95" s="60">
        <v>44040</v>
      </c>
      <c r="P95" s="17">
        <f t="shared" si="18"/>
        <v>45535</v>
      </c>
      <c r="Q95" s="66">
        <v>10</v>
      </c>
      <c r="R95" s="23">
        <v>120</v>
      </c>
      <c r="S95" s="23">
        <f t="shared" si="21"/>
        <v>49</v>
      </c>
      <c r="T95" s="23">
        <f t="shared" si="19"/>
        <v>71</v>
      </c>
      <c r="U95" s="34">
        <v>0.1</v>
      </c>
      <c r="V95" s="35">
        <v>304365.28999999998</v>
      </c>
      <c r="W95" s="35">
        <f t="shared" si="22"/>
        <v>2536.3774166666667</v>
      </c>
      <c r="X95" s="35">
        <f t="shared" si="23"/>
        <v>124282.49341666666</v>
      </c>
      <c r="Y95" s="35" t="e">
        <f>V95-#REF!</f>
        <v>#REF!</v>
      </c>
      <c r="Z95" s="35">
        <f t="shared" si="20"/>
        <v>180082.79658333331</v>
      </c>
      <c r="AA95" s="23" t="s">
        <v>45</v>
      </c>
      <c r="AB95" s="28" t="s">
        <v>37</v>
      </c>
      <c r="AC95" s="37" t="s">
        <v>83</v>
      </c>
    </row>
    <row r="96" spans="1:30" s="38" customFormat="1" x14ac:dyDescent="0.25">
      <c r="A96" s="22">
        <v>28</v>
      </c>
      <c r="B96" s="66">
        <v>1762</v>
      </c>
      <c r="C96" s="93" t="s">
        <v>227</v>
      </c>
      <c r="D96" s="211" t="s">
        <v>228</v>
      </c>
      <c r="E96" s="212"/>
      <c r="F96" s="23" t="s">
        <v>229</v>
      </c>
      <c r="G96" s="23"/>
      <c r="H96" s="23" t="s">
        <v>43</v>
      </c>
      <c r="I96" s="23" t="s">
        <v>202</v>
      </c>
      <c r="J96" s="23" t="s">
        <v>122</v>
      </c>
      <c r="K96" s="29"/>
      <c r="L96" s="32" t="s">
        <v>230</v>
      </c>
      <c r="M96" s="29"/>
      <c r="N96" s="94"/>
      <c r="O96" s="60" t="s">
        <v>231</v>
      </c>
      <c r="P96" s="17">
        <f t="shared" si="18"/>
        <v>45535</v>
      </c>
      <c r="Q96" s="31">
        <v>10</v>
      </c>
      <c r="R96" s="32">
        <v>120</v>
      </c>
      <c r="S96" s="32">
        <f t="shared" si="21"/>
        <v>44</v>
      </c>
      <c r="T96" s="23">
        <f t="shared" si="19"/>
        <v>76</v>
      </c>
      <c r="U96" s="34">
        <v>0.1</v>
      </c>
      <c r="V96" s="35">
        <v>488030</v>
      </c>
      <c r="W96" s="35">
        <f t="shared" si="22"/>
        <v>4066.9166666666665</v>
      </c>
      <c r="X96" s="35">
        <f t="shared" si="23"/>
        <v>178944.33333333331</v>
      </c>
      <c r="Y96" s="35" t="e">
        <f>V96-#REF!</f>
        <v>#REF!</v>
      </c>
      <c r="Z96" s="35">
        <f t="shared" si="20"/>
        <v>309085.66666666669</v>
      </c>
      <c r="AA96" s="23" t="s">
        <v>45</v>
      </c>
      <c r="AB96" s="28" t="s">
        <v>232</v>
      </c>
      <c r="AC96" s="37"/>
    </row>
    <row r="97" spans="1:30" s="38" customFormat="1" x14ac:dyDescent="0.25">
      <c r="A97" s="22">
        <v>29</v>
      </c>
      <c r="B97" s="66">
        <v>1763</v>
      </c>
      <c r="C97" s="93" t="s">
        <v>233</v>
      </c>
      <c r="D97" s="213"/>
      <c r="E97" s="32"/>
      <c r="F97" s="23" t="s">
        <v>234</v>
      </c>
      <c r="G97" s="23"/>
      <c r="H97" s="23" t="s">
        <v>43</v>
      </c>
      <c r="I97" s="23" t="s">
        <v>202</v>
      </c>
      <c r="J97" s="23" t="s">
        <v>122</v>
      </c>
      <c r="K97" s="23"/>
      <c r="L97" s="32" t="s">
        <v>230</v>
      </c>
      <c r="M97" s="23"/>
      <c r="N97" s="94"/>
      <c r="O97" s="60" t="s">
        <v>231</v>
      </c>
      <c r="P97" s="17">
        <f t="shared" si="18"/>
        <v>45535</v>
      </c>
      <c r="Q97" s="66">
        <v>10</v>
      </c>
      <c r="R97" s="23">
        <v>120</v>
      </c>
      <c r="S97" s="23">
        <f t="shared" si="21"/>
        <v>44</v>
      </c>
      <c r="T97" s="23">
        <f t="shared" si="19"/>
        <v>76</v>
      </c>
      <c r="U97" s="34">
        <v>0.1</v>
      </c>
      <c r="V97" s="35">
        <v>488030</v>
      </c>
      <c r="W97" s="35">
        <f t="shared" si="22"/>
        <v>4066.9166666666665</v>
      </c>
      <c r="X97" s="35">
        <f t="shared" si="23"/>
        <v>178944.33333333331</v>
      </c>
      <c r="Y97" s="35" t="e">
        <f>V97-#REF!</f>
        <v>#REF!</v>
      </c>
      <c r="Z97" s="35">
        <f t="shared" si="20"/>
        <v>309085.66666666669</v>
      </c>
      <c r="AA97" s="66"/>
      <c r="AB97" s="119"/>
      <c r="AC97" s="120"/>
    </row>
    <row r="98" spans="1:30" s="38" customFormat="1" x14ac:dyDescent="0.25">
      <c r="A98" s="22">
        <v>30</v>
      </c>
      <c r="B98" s="66">
        <v>1767</v>
      </c>
      <c r="C98" s="93" t="s">
        <v>235</v>
      </c>
      <c r="D98" s="211" t="s">
        <v>236</v>
      </c>
      <c r="E98" s="212"/>
      <c r="F98" s="23" t="s">
        <v>229</v>
      </c>
      <c r="G98" s="23"/>
      <c r="H98" s="23" t="s">
        <v>43</v>
      </c>
      <c r="I98" s="23" t="s">
        <v>202</v>
      </c>
      <c r="J98" s="23" t="s">
        <v>122</v>
      </c>
      <c r="K98" s="29"/>
      <c r="L98" s="32" t="s">
        <v>230</v>
      </c>
      <c r="M98" s="29"/>
      <c r="N98" s="94"/>
      <c r="O98" s="60" t="s">
        <v>231</v>
      </c>
      <c r="P98" s="17">
        <f t="shared" si="18"/>
        <v>45535</v>
      </c>
      <c r="Q98" s="31">
        <v>10</v>
      </c>
      <c r="R98" s="32">
        <v>120</v>
      </c>
      <c r="S98" s="32">
        <f t="shared" si="21"/>
        <v>44</v>
      </c>
      <c r="T98" s="23">
        <f t="shared" si="19"/>
        <v>76</v>
      </c>
      <c r="U98" s="34">
        <v>0.1</v>
      </c>
      <c r="V98" s="35">
        <v>74015</v>
      </c>
      <c r="W98" s="35">
        <f t="shared" si="22"/>
        <v>616.79166666666663</v>
      </c>
      <c r="X98" s="35">
        <f t="shared" si="23"/>
        <v>27138.833333333332</v>
      </c>
      <c r="Y98" s="35" t="e">
        <f>V98-#REF!</f>
        <v>#REF!</v>
      </c>
      <c r="Z98" s="35">
        <f t="shared" si="20"/>
        <v>46876.166666666672</v>
      </c>
      <c r="AA98" s="23" t="s">
        <v>45</v>
      </c>
      <c r="AB98" s="28" t="s">
        <v>232</v>
      </c>
      <c r="AC98" s="37"/>
    </row>
    <row r="99" spans="1:30" s="38" customFormat="1" x14ac:dyDescent="0.25">
      <c r="A99" s="22">
        <v>31</v>
      </c>
      <c r="B99" s="66">
        <v>1789</v>
      </c>
      <c r="C99" s="93" t="s">
        <v>237</v>
      </c>
      <c r="D99" s="211" t="s">
        <v>238</v>
      </c>
      <c r="E99" s="212"/>
      <c r="F99" s="23" t="s">
        <v>229</v>
      </c>
      <c r="G99" s="23"/>
      <c r="H99" s="23" t="s">
        <v>43</v>
      </c>
      <c r="I99" s="23" t="s">
        <v>202</v>
      </c>
      <c r="J99" s="23" t="s">
        <v>122</v>
      </c>
      <c r="K99" s="29"/>
      <c r="L99" s="32" t="s">
        <v>239</v>
      </c>
      <c r="M99" s="29"/>
      <c r="N99" s="94"/>
      <c r="O99" s="60" t="s">
        <v>240</v>
      </c>
      <c r="P99" s="17">
        <f t="shared" si="18"/>
        <v>45535</v>
      </c>
      <c r="Q99" s="66">
        <v>10</v>
      </c>
      <c r="R99" s="23">
        <v>120</v>
      </c>
      <c r="S99" s="23">
        <f t="shared" si="21"/>
        <v>57</v>
      </c>
      <c r="T99" s="23">
        <f t="shared" si="19"/>
        <v>63</v>
      </c>
      <c r="U99" s="34">
        <v>0.1</v>
      </c>
      <c r="V99" s="35">
        <v>703879.8</v>
      </c>
      <c r="W99" s="35">
        <f t="shared" si="22"/>
        <v>5865.665</v>
      </c>
      <c r="X99" s="35">
        <f t="shared" si="23"/>
        <v>334342.90499999997</v>
      </c>
      <c r="Y99" s="35" t="e">
        <f>V99-#REF!</f>
        <v>#REF!</v>
      </c>
      <c r="Z99" s="35">
        <f t="shared" si="20"/>
        <v>369536.89500000008</v>
      </c>
      <c r="AA99" s="23" t="s">
        <v>45</v>
      </c>
      <c r="AB99" s="28" t="s">
        <v>232</v>
      </c>
      <c r="AC99" s="37"/>
    </row>
    <row r="100" spans="1:30" s="38" customFormat="1" ht="39" x14ac:dyDescent="0.25">
      <c r="A100" s="22">
        <v>32</v>
      </c>
      <c r="B100" s="66">
        <v>2052</v>
      </c>
      <c r="C100" s="164" t="s">
        <v>241</v>
      </c>
      <c r="D100" s="211"/>
      <c r="E100" s="212" t="s">
        <v>242</v>
      </c>
      <c r="F100" s="23" t="s">
        <v>31</v>
      </c>
      <c r="G100" s="23"/>
      <c r="H100" s="23" t="s">
        <v>43</v>
      </c>
      <c r="I100" s="23" t="s">
        <v>202</v>
      </c>
      <c r="J100" s="23" t="s">
        <v>122</v>
      </c>
      <c r="K100" s="29"/>
      <c r="L100" s="32"/>
      <c r="M100" s="29"/>
      <c r="N100" s="94"/>
      <c r="O100" s="60">
        <v>44748</v>
      </c>
      <c r="P100" s="17">
        <f t="shared" si="18"/>
        <v>45535</v>
      </c>
      <c r="Q100" s="66">
        <v>10</v>
      </c>
      <c r="R100" s="23">
        <v>120</v>
      </c>
      <c r="S100" s="23">
        <f t="shared" si="21"/>
        <v>25</v>
      </c>
      <c r="T100" s="23">
        <f t="shared" si="19"/>
        <v>95</v>
      </c>
      <c r="U100" s="34">
        <v>0.1</v>
      </c>
      <c r="V100" s="170">
        <v>155715</v>
      </c>
      <c r="W100" s="35">
        <f t="shared" si="22"/>
        <v>1297.625</v>
      </c>
      <c r="X100" s="35">
        <f t="shared" si="23"/>
        <v>32440.625</v>
      </c>
      <c r="Y100" s="35"/>
      <c r="Z100" s="35">
        <f t="shared" si="20"/>
        <v>123274.375</v>
      </c>
      <c r="AA100" s="23"/>
      <c r="AB100" s="28"/>
      <c r="AC100" s="37"/>
    </row>
    <row r="101" spans="1:30" s="38" customFormat="1" ht="77.25" x14ac:dyDescent="0.25">
      <c r="A101" s="22">
        <v>33</v>
      </c>
      <c r="B101" s="66">
        <v>2055</v>
      </c>
      <c r="C101" s="214" t="s">
        <v>243</v>
      </c>
      <c r="D101" s="211"/>
      <c r="E101" s="212" t="s">
        <v>244</v>
      </c>
      <c r="F101" s="23" t="s">
        <v>31</v>
      </c>
      <c r="G101" s="23"/>
      <c r="H101" s="23" t="s">
        <v>43</v>
      </c>
      <c r="I101" s="23" t="s">
        <v>202</v>
      </c>
      <c r="J101" s="23" t="s">
        <v>245</v>
      </c>
      <c r="K101" s="29"/>
      <c r="L101" s="32"/>
      <c r="M101" s="29"/>
      <c r="N101" s="94"/>
      <c r="O101" s="60">
        <v>44748</v>
      </c>
      <c r="P101" s="17">
        <f t="shared" si="18"/>
        <v>45535</v>
      </c>
      <c r="Q101" s="66">
        <v>10</v>
      </c>
      <c r="R101" s="23">
        <v>120</v>
      </c>
      <c r="S101" s="23">
        <f t="shared" si="21"/>
        <v>25</v>
      </c>
      <c r="T101" s="23">
        <f t="shared" si="19"/>
        <v>95</v>
      </c>
      <c r="U101" s="34">
        <v>0.1</v>
      </c>
      <c r="V101" s="215">
        <v>807963</v>
      </c>
      <c r="W101" s="35">
        <f t="shared" si="22"/>
        <v>6733.0249999999996</v>
      </c>
      <c r="X101" s="35">
        <f t="shared" si="23"/>
        <v>168325.625</v>
      </c>
      <c r="Y101" s="35"/>
      <c r="Z101" s="35">
        <f t="shared" si="20"/>
        <v>639637.375</v>
      </c>
      <c r="AA101" s="23"/>
      <c r="AB101" s="28"/>
      <c r="AC101" s="37"/>
    </row>
    <row r="102" spans="1:30" s="38" customFormat="1" x14ac:dyDescent="0.25">
      <c r="A102" s="621">
        <v>34</v>
      </c>
      <c r="B102" s="137">
        <v>737</v>
      </c>
      <c r="C102" s="634" t="s">
        <v>246</v>
      </c>
      <c r="D102" s="23">
        <v>20082100014</v>
      </c>
      <c r="E102" s="23"/>
      <c r="F102" s="23"/>
      <c r="G102" s="23"/>
      <c r="H102" s="23" t="s">
        <v>43</v>
      </c>
      <c r="I102" s="23" t="s">
        <v>202</v>
      </c>
      <c r="J102" s="23" t="s">
        <v>245</v>
      </c>
      <c r="K102" s="23"/>
      <c r="L102" s="32" t="s">
        <v>247</v>
      </c>
      <c r="M102" s="23"/>
      <c r="N102" s="29"/>
      <c r="O102" s="60">
        <v>39713</v>
      </c>
      <c r="P102" s="17">
        <f t="shared" si="18"/>
        <v>45535</v>
      </c>
      <c r="Q102" s="23">
        <v>10</v>
      </c>
      <c r="R102" s="23">
        <v>120</v>
      </c>
      <c r="S102" s="32">
        <v>120</v>
      </c>
      <c r="T102" s="32">
        <f t="shared" si="19"/>
        <v>0</v>
      </c>
      <c r="U102" s="34">
        <v>7.0000000000000007E-2</v>
      </c>
      <c r="V102" s="626">
        <v>456000</v>
      </c>
      <c r="W102" s="131">
        <v>0</v>
      </c>
      <c r="X102" s="35">
        <f>V102</f>
        <v>456000</v>
      </c>
      <c r="Y102" s="35" t="e">
        <f>V102-#REF!</f>
        <v>#REF!</v>
      </c>
      <c r="Z102" s="626">
        <f t="shared" si="20"/>
        <v>0</v>
      </c>
      <c r="AA102" s="137" t="s">
        <v>45</v>
      </c>
      <c r="AB102" s="138" t="s">
        <v>37</v>
      </c>
      <c r="AC102" s="37" t="s">
        <v>30</v>
      </c>
      <c r="AD102" s="38">
        <v>2</v>
      </c>
    </row>
    <row r="103" spans="1:30" s="38" customFormat="1" x14ac:dyDescent="0.25">
      <c r="A103" s="22">
        <v>35</v>
      </c>
      <c r="B103" s="23">
        <v>1166</v>
      </c>
      <c r="C103" s="216" t="s">
        <v>248</v>
      </c>
      <c r="D103" s="23" t="s">
        <v>249</v>
      </c>
      <c r="E103" s="23"/>
      <c r="F103" s="23" t="s">
        <v>166</v>
      </c>
      <c r="G103" s="23"/>
      <c r="H103" s="23" t="s">
        <v>43</v>
      </c>
      <c r="I103" s="23" t="s">
        <v>202</v>
      </c>
      <c r="J103" s="23" t="s">
        <v>245</v>
      </c>
      <c r="K103" s="23"/>
      <c r="L103" s="32" t="s">
        <v>250</v>
      </c>
      <c r="M103" s="23"/>
      <c r="N103" s="29"/>
      <c r="O103" s="60">
        <v>42615</v>
      </c>
      <c r="P103" s="17">
        <f t="shared" si="18"/>
        <v>45535</v>
      </c>
      <c r="Q103" s="31">
        <v>10</v>
      </c>
      <c r="R103" s="32">
        <v>120</v>
      </c>
      <c r="S103" s="32">
        <f t="shared" ref="S103:S113" si="24">DATEDIF(O103,P103,"M")</f>
        <v>95</v>
      </c>
      <c r="T103" s="23">
        <f t="shared" si="19"/>
        <v>25</v>
      </c>
      <c r="U103" s="34">
        <v>0.1</v>
      </c>
      <c r="V103" s="35">
        <v>305000</v>
      </c>
      <c r="W103" s="35">
        <f t="shared" ref="W103:W134" si="25">V103/R103</f>
        <v>2541.6666666666665</v>
      </c>
      <c r="X103" s="35">
        <f t="shared" ref="X103:X134" si="26">S103*W103</f>
        <v>241458.33333333331</v>
      </c>
      <c r="Y103" s="35" t="e">
        <f>V103-#REF!</f>
        <v>#REF!</v>
      </c>
      <c r="Z103" s="35">
        <f t="shared" si="20"/>
        <v>63541.666666666686</v>
      </c>
      <c r="AA103" s="23" t="s">
        <v>45</v>
      </c>
      <c r="AB103" s="28" t="s">
        <v>37</v>
      </c>
      <c r="AC103" s="37" t="s">
        <v>30</v>
      </c>
    </row>
    <row r="104" spans="1:30" s="38" customFormat="1" x14ac:dyDescent="0.25">
      <c r="A104" s="22">
        <v>36</v>
      </c>
      <c r="B104" s="23">
        <v>1403</v>
      </c>
      <c r="C104" s="216" t="s">
        <v>251</v>
      </c>
      <c r="D104" s="23" t="s">
        <v>252</v>
      </c>
      <c r="E104" s="23"/>
      <c r="F104" s="23" t="s">
        <v>31</v>
      </c>
      <c r="G104" s="23"/>
      <c r="H104" s="23" t="s">
        <v>43</v>
      </c>
      <c r="I104" s="23" t="s">
        <v>202</v>
      </c>
      <c r="J104" s="23" t="s">
        <v>245</v>
      </c>
      <c r="K104" s="23"/>
      <c r="L104" s="32" t="s">
        <v>253</v>
      </c>
      <c r="M104" s="23"/>
      <c r="N104" s="29"/>
      <c r="O104" s="60">
        <v>43082</v>
      </c>
      <c r="P104" s="17">
        <f t="shared" si="18"/>
        <v>45535</v>
      </c>
      <c r="Q104" s="31">
        <v>10</v>
      </c>
      <c r="R104" s="32">
        <v>120</v>
      </c>
      <c r="S104" s="32">
        <f t="shared" si="24"/>
        <v>80</v>
      </c>
      <c r="T104" s="23">
        <f t="shared" si="19"/>
        <v>40</v>
      </c>
      <c r="U104" s="34">
        <v>0.1</v>
      </c>
      <c r="V104" s="35">
        <v>328170</v>
      </c>
      <c r="W104" s="35">
        <f t="shared" si="25"/>
        <v>2734.75</v>
      </c>
      <c r="X104" s="35">
        <f t="shared" si="26"/>
        <v>218780</v>
      </c>
      <c r="Y104" s="35" t="e">
        <f>V104-#REF!</f>
        <v>#REF!</v>
      </c>
      <c r="Z104" s="35">
        <f t="shared" si="20"/>
        <v>109390</v>
      </c>
      <c r="AA104" s="23" t="s">
        <v>45</v>
      </c>
      <c r="AB104" s="28" t="s">
        <v>37</v>
      </c>
      <c r="AC104" s="37" t="s">
        <v>83</v>
      </c>
    </row>
    <row r="105" spans="1:30" s="38" customFormat="1" x14ac:dyDescent="0.25">
      <c r="A105" s="22">
        <v>37</v>
      </c>
      <c r="B105" s="23">
        <v>1404</v>
      </c>
      <c r="C105" s="216" t="s">
        <v>251</v>
      </c>
      <c r="D105" s="23" t="s">
        <v>252</v>
      </c>
      <c r="E105" s="23"/>
      <c r="F105" s="23" t="s">
        <v>31</v>
      </c>
      <c r="G105" s="23"/>
      <c r="H105" s="23" t="s">
        <v>43</v>
      </c>
      <c r="I105" s="23" t="s">
        <v>202</v>
      </c>
      <c r="J105" s="23" t="s">
        <v>245</v>
      </c>
      <c r="K105" s="23"/>
      <c r="L105" s="32" t="s">
        <v>253</v>
      </c>
      <c r="M105" s="23"/>
      <c r="N105" s="29"/>
      <c r="O105" s="60">
        <v>43082</v>
      </c>
      <c r="P105" s="17">
        <f t="shared" si="18"/>
        <v>45535</v>
      </c>
      <c r="Q105" s="31">
        <v>10</v>
      </c>
      <c r="R105" s="32">
        <v>120</v>
      </c>
      <c r="S105" s="32">
        <f t="shared" si="24"/>
        <v>80</v>
      </c>
      <c r="T105" s="23">
        <f t="shared" si="19"/>
        <v>40</v>
      </c>
      <c r="U105" s="34">
        <v>0.1</v>
      </c>
      <c r="V105" s="35">
        <v>328170</v>
      </c>
      <c r="W105" s="35">
        <f t="shared" si="25"/>
        <v>2734.75</v>
      </c>
      <c r="X105" s="35">
        <f t="shared" si="26"/>
        <v>218780</v>
      </c>
      <c r="Y105" s="35" t="e">
        <f>V105-#REF!</f>
        <v>#REF!</v>
      </c>
      <c r="Z105" s="35">
        <f t="shared" si="20"/>
        <v>109390</v>
      </c>
      <c r="AA105" s="23" t="s">
        <v>45</v>
      </c>
      <c r="AB105" s="28" t="s">
        <v>37</v>
      </c>
      <c r="AC105" s="37" t="s">
        <v>83</v>
      </c>
    </row>
    <row r="106" spans="1:30" s="38" customFormat="1" ht="26.25" x14ac:dyDescent="0.25">
      <c r="A106" s="22">
        <v>38</v>
      </c>
      <c r="B106" s="23">
        <v>2032</v>
      </c>
      <c r="C106" s="93" t="s">
        <v>254</v>
      </c>
      <c r="D106" s="26"/>
      <c r="E106" s="23" t="s">
        <v>255</v>
      </c>
      <c r="F106" s="187" t="s">
        <v>187</v>
      </c>
      <c r="G106" s="187" t="s">
        <v>256</v>
      </c>
      <c r="H106" s="23" t="s">
        <v>43</v>
      </c>
      <c r="I106" s="23" t="s">
        <v>202</v>
      </c>
      <c r="J106" s="23" t="s">
        <v>245</v>
      </c>
      <c r="K106" s="23"/>
      <c r="L106" s="179" t="s">
        <v>189</v>
      </c>
      <c r="M106" s="190" t="s">
        <v>190</v>
      </c>
      <c r="N106" s="29"/>
      <c r="O106" s="196">
        <v>44855</v>
      </c>
      <c r="P106" s="17">
        <f t="shared" si="18"/>
        <v>45535</v>
      </c>
      <c r="Q106" s="31">
        <v>10</v>
      </c>
      <c r="R106" s="32">
        <v>120</v>
      </c>
      <c r="S106" s="32">
        <f t="shared" si="24"/>
        <v>22</v>
      </c>
      <c r="T106" s="23">
        <f t="shared" si="19"/>
        <v>98</v>
      </c>
      <c r="U106" s="34">
        <v>0.1</v>
      </c>
      <c r="V106" s="183">
        <v>412500</v>
      </c>
      <c r="W106" s="35">
        <f t="shared" si="25"/>
        <v>3437.5</v>
      </c>
      <c r="X106" s="35">
        <f t="shared" si="26"/>
        <v>75625</v>
      </c>
      <c r="Y106" s="35"/>
      <c r="Z106" s="35">
        <f t="shared" si="20"/>
        <v>336875</v>
      </c>
      <c r="AA106" s="23"/>
      <c r="AB106" s="28"/>
      <c r="AC106" s="217" t="s">
        <v>191</v>
      </c>
    </row>
    <row r="107" spans="1:30" s="38" customFormat="1" ht="26.25" x14ac:dyDescent="0.25">
      <c r="A107" s="22">
        <v>39</v>
      </c>
      <c r="B107" s="23">
        <v>2038</v>
      </c>
      <c r="C107" s="93" t="s">
        <v>257</v>
      </c>
      <c r="D107" s="26"/>
      <c r="E107" s="23" t="s">
        <v>255</v>
      </c>
      <c r="F107" s="187" t="s">
        <v>187</v>
      </c>
      <c r="G107" s="187" t="s">
        <v>256</v>
      </c>
      <c r="H107" s="23" t="s">
        <v>43</v>
      </c>
      <c r="I107" s="23" t="s">
        <v>202</v>
      </c>
      <c r="J107" s="23" t="s">
        <v>245</v>
      </c>
      <c r="K107" s="23"/>
      <c r="L107" s="179" t="s">
        <v>189</v>
      </c>
      <c r="M107" s="190" t="s">
        <v>190</v>
      </c>
      <c r="N107" s="29"/>
      <c r="O107" s="196">
        <v>44855</v>
      </c>
      <c r="P107" s="17">
        <f t="shared" si="18"/>
        <v>45535</v>
      </c>
      <c r="Q107" s="31">
        <v>10</v>
      </c>
      <c r="R107" s="32">
        <v>120</v>
      </c>
      <c r="S107" s="32">
        <f t="shared" si="24"/>
        <v>22</v>
      </c>
      <c r="T107" s="23">
        <f t="shared" si="19"/>
        <v>98</v>
      </c>
      <c r="U107" s="34">
        <v>0.1</v>
      </c>
      <c r="V107" s="183">
        <v>300000</v>
      </c>
      <c r="W107" s="35">
        <f t="shared" si="25"/>
        <v>2500</v>
      </c>
      <c r="X107" s="35">
        <f t="shared" si="26"/>
        <v>55000</v>
      </c>
      <c r="Y107" s="35"/>
      <c r="Z107" s="35">
        <f t="shared" si="20"/>
        <v>245000</v>
      </c>
      <c r="AA107" s="23"/>
      <c r="AB107" s="28"/>
      <c r="AC107" s="217" t="s">
        <v>258</v>
      </c>
    </row>
    <row r="108" spans="1:30" s="38" customFormat="1" ht="30" x14ac:dyDescent="0.25">
      <c r="A108" s="22">
        <v>40</v>
      </c>
      <c r="B108" s="23">
        <v>2039</v>
      </c>
      <c r="C108" s="93" t="s">
        <v>259</v>
      </c>
      <c r="D108" s="26"/>
      <c r="E108" s="23" t="s">
        <v>260</v>
      </c>
      <c r="F108" s="187" t="s">
        <v>187</v>
      </c>
      <c r="G108" s="187" t="s">
        <v>256</v>
      </c>
      <c r="H108" s="23" t="s">
        <v>43</v>
      </c>
      <c r="I108" s="23" t="s">
        <v>202</v>
      </c>
      <c r="J108" s="23" t="s">
        <v>245</v>
      </c>
      <c r="K108" s="23"/>
      <c r="L108" s="179" t="s">
        <v>189</v>
      </c>
      <c r="M108" s="190" t="s">
        <v>190</v>
      </c>
      <c r="N108" s="29"/>
      <c r="O108" s="196">
        <v>44855</v>
      </c>
      <c r="P108" s="17">
        <f t="shared" si="18"/>
        <v>45535</v>
      </c>
      <c r="Q108" s="31">
        <v>10</v>
      </c>
      <c r="R108" s="32">
        <v>120</v>
      </c>
      <c r="S108" s="32">
        <f t="shared" si="24"/>
        <v>22</v>
      </c>
      <c r="T108" s="23">
        <f t="shared" si="19"/>
        <v>98</v>
      </c>
      <c r="U108" s="34">
        <v>0.1</v>
      </c>
      <c r="V108" s="183">
        <v>382500</v>
      </c>
      <c r="W108" s="35">
        <f t="shared" si="25"/>
        <v>3187.5</v>
      </c>
      <c r="X108" s="35">
        <f t="shared" si="26"/>
        <v>70125</v>
      </c>
      <c r="Y108" s="35"/>
      <c r="Z108" s="35">
        <f t="shared" si="20"/>
        <v>312375</v>
      </c>
      <c r="AA108" s="23"/>
      <c r="AB108" s="28"/>
      <c r="AC108" s="193" t="s">
        <v>258</v>
      </c>
    </row>
    <row r="109" spans="1:30" s="38" customFormat="1" ht="30" x14ac:dyDescent="0.25">
      <c r="A109" s="22">
        <v>41</v>
      </c>
      <c r="B109" s="23">
        <v>2033</v>
      </c>
      <c r="C109" s="93" t="s">
        <v>254</v>
      </c>
      <c r="D109" s="26"/>
      <c r="E109" s="23" t="s">
        <v>261</v>
      </c>
      <c r="F109" s="187" t="s">
        <v>187</v>
      </c>
      <c r="G109" s="187" t="s">
        <v>256</v>
      </c>
      <c r="H109" s="23" t="s">
        <v>43</v>
      </c>
      <c r="I109" s="23" t="s">
        <v>202</v>
      </c>
      <c r="J109" s="23" t="s">
        <v>245</v>
      </c>
      <c r="K109" s="23"/>
      <c r="L109" s="179" t="s">
        <v>189</v>
      </c>
      <c r="M109" s="190" t="s">
        <v>190</v>
      </c>
      <c r="N109" s="29"/>
      <c r="O109" s="196">
        <v>44855</v>
      </c>
      <c r="P109" s="17">
        <f t="shared" si="18"/>
        <v>45535</v>
      </c>
      <c r="Q109" s="31">
        <v>10</v>
      </c>
      <c r="R109" s="32">
        <v>120</v>
      </c>
      <c r="S109" s="32">
        <f t="shared" si="24"/>
        <v>22</v>
      </c>
      <c r="T109" s="23">
        <f t="shared" si="19"/>
        <v>98</v>
      </c>
      <c r="U109" s="34">
        <v>0.1</v>
      </c>
      <c r="V109" s="183">
        <v>412500</v>
      </c>
      <c r="W109" s="35">
        <f t="shared" si="25"/>
        <v>3437.5</v>
      </c>
      <c r="X109" s="35">
        <f t="shared" si="26"/>
        <v>75625</v>
      </c>
      <c r="Y109" s="35"/>
      <c r="Z109" s="35">
        <f t="shared" si="20"/>
        <v>336875</v>
      </c>
      <c r="AA109" s="23"/>
      <c r="AB109" s="28"/>
      <c r="AC109" s="193" t="s">
        <v>258</v>
      </c>
    </row>
    <row r="110" spans="1:30" s="38" customFormat="1" ht="30" x14ac:dyDescent="0.25">
      <c r="A110" s="22">
        <v>42</v>
      </c>
      <c r="B110" s="23">
        <v>2034</v>
      </c>
      <c r="C110" s="93" t="s">
        <v>254</v>
      </c>
      <c r="D110" s="26"/>
      <c r="E110" s="23" t="s">
        <v>255</v>
      </c>
      <c r="F110" s="187" t="s">
        <v>187</v>
      </c>
      <c r="G110" s="187" t="s">
        <v>256</v>
      </c>
      <c r="H110" s="23" t="s">
        <v>43</v>
      </c>
      <c r="I110" s="23" t="s">
        <v>202</v>
      </c>
      <c r="J110" s="23" t="s">
        <v>245</v>
      </c>
      <c r="K110" s="23"/>
      <c r="L110" s="179" t="s">
        <v>189</v>
      </c>
      <c r="M110" s="190" t="s">
        <v>190</v>
      </c>
      <c r="N110" s="29"/>
      <c r="O110" s="196">
        <v>44855</v>
      </c>
      <c r="P110" s="17">
        <f t="shared" si="18"/>
        <v>45535</v>
      </c>
      <c r="Q110" s="31">
        <v>10</v>
      </c>
      <c r="R110" s="32">
        <v>120</v>
      </c>
      <c r="S110" s="32">
        <f t="shared" si="24"/>
        <v>22</v>
      </c>
      <c r="T110" s="23">
        <f t="shared" si="19"/>
        <v>98</v>
      </c>
      <c r="U110" s="34">
        <v>0.1</v>
      </c>
      <c r="V110" s="183">
        <v>412500</v>
      </c>
      <c r="W110" s="35">
        <f t="shared" si="25"/>
        <v>3437.5</v>
      </c>
      <c r="X110" s="35">
        <f t="shared" si="26"/>
        <v>75625</v>
      </c>
      <c r="Y110" s="35"/>
      <c r="Z110" s="35">
        <f t="shared" si="20"/>
        <v>336875</v>
      </c>
      <c r="AA110" s="23"/>
      <c r="AB110" s="28"/>
      <c r="AC110" s="193" t="s">
        <v>258</v>
      </c>
    </row>
    <row r="111" spans="1:30" s="38" customFormat="1" ht="30" x14ac:dyDescent="0.25">
      <c r="A111" s="22">
        <v>43</v>
      </c>
      <c r="B111" s="23">
        <v>2040</v>
      </c>
      <c r="C111" s="93" t="s">
        <v>259</v>
      </c>
      <c r="D111" s="26"/>
      <c r="E111" s="23" t="s">
        <v>255</v>
      </c>
      <c r="F111" s="187" t="s">
        <v>187</v>
      </c>
      <c r="G111" s="187" t="s">
        <v>256</v>
      </c>
      <c r="H111" s="23" t="s">
        <v>43</v>
      </c>
      <c r="I111" s="23" t="s">
        <v>202</v>
      </c>
      <c r="J111" s="23" t="s">
        <v>245</v>
      </c>
      <c r="K111" s="23"/>
      <c r="L111" s="179" t="s">
        <v>189</v>
      </c>
      <c r="M111" s="190" t="s">
        <v>190</v>
      </c>
      <c r="N111" s="29"/>
      <c r="O111" s="196">
        <v>44855</v>
      </c>
      <c r="P111" s="17">
        <f t="shared" si="18"/>
        <v>45535</v>
      </c>
      <c r="Q111" s="31">
        <v>10</v>
      </c>
      <c r="R111" s="32">
        <v>120</v>
      </c>
      <c r="S111" s="32">
        <f t="shared" si="24"/>
        <v>22</v>
      </c>
      <c r="T111" s="23">
        <f t="shared" si="19"/>
        <v>98</v>
      </c>
      <c r="U111" s="34">
        <v>0.1</v>
      </c>
      <c r="V111" s="183">
        <v>382500</v>
      </c>
      <c r="W111" s="35">
        <f t="shared" si="25"/>
        <v>3187.5</v>
      </c>
      <c r="X111" s="35">
        <f t="shared" si="26"/>
        <v>70125</v>
      </c>
      <c r="Y111" s="35"/>
      <c r="Z111" s="35">
        <f t="shared" si="20"/>
        <v>312375</v>
      </c>
      <c r="AA111" s="23"/>
      <c r="AB111" s="28"/>
      <c r="AC111" s="193" t="s">
        <v>258</v>
      </c>
    </row>
    <row r="112" spans="1:30" s="38" customFormat="1" ht="30" x14ac:dyDescent="0.25">
      <c r="A112" s="22">
        <v>44</v>
      </c>
      <c r="B112" s="23">
        <v>2035</v>
      </c>
      <c r="C112" s="93" t="s">
        <v>254</v>
      </c>
      <c r="D112" s="26"/>
      <c r="E112" s="23" t="s">
        <v>261</v>
      </c>
      <c r="F112" s="187" t="s">
        <v>187</v>
      </c>
      <c r="G112" s="187" t="s">
        <v>256</v>
      </c>
      <c r="H112" s="23" t="s">
        <v>43</v>
      </c>
      <c r="I112" s="23" t="s">
        <v>202</v>
      </c>
      <c r="J112" s="23" t="s">
        <v>245</v>
      </c>
      <c r="K112" s="23"/>
      <c r="L112" s="179" t="s">
        <v>189</v>
      </c>
      <c r="M112" s="190" t="s">
        <v>190</v>
      </c>
      <c r="N112" s="29"/>
      <c r="O112" s="196">
        <v>44855</v>
      </c>
      <c r="P112" s="17">
        <f t="shared" si="18"/>
        <v>45535</v>
      </c>
      <c r="Q112" s="31">
        <v>10</v>
      </c>
      <c r="R112" s="32">
        <v>120</v>
      </c>
      <c r="S112" s="32">
        <f t="shared" si="24"/>
        <v>22</v>
      </c>
      <c r="T112" s="23">
        <f t="shared" si="19"/>
        <v>98</v>
      </c>
      <c r="U112" s="34">
        <v>0.1</v>
      </c>
      <c r="V112" s="183">
        <v>412500</v>
      </c>
      <c r="W112" s="35">
        <f t="shared" si="25"/>
        <v>3437.5</v>
      </c>
      <c r="X112" s="35">
        <f t="shared" si="26"/>
        <v>75625</v>
      </c>
      <c r="Y112" s="35"/>
      <c r="Z112" s="35">
        <f t="shared" si="20"/>
        <v>336875</v>
      </c>
      <c r="AA112" s="23"/>
      <c r="AB112" s="28"/>
      <c r="AC112" s="193" t="s">
        <v>258</v>
      </c>
    </row>
    <row r="113" spans="1:29" s="38" customFormat="1" ht="30" x14ac:dyDescent="0.25">
      <c r="A113" s="22">
        <v>45</v>
      </c>
      <c r="B113" s="23">
        <v>2036</v>
      </c>
      <c r="C113" s="93" t="s">
        <v>254</v>
      </c>
      <c r="D113" s="26"/>
      <c r="E113" s="23" t="s">
        <v>255</v>
      </c>
      <c r="F113" s="187" t="s">
        <v>187</v>
      </c>
      <c r="G113" s="187" t="s">
        <v>256</v>
      </c>
      <c r="H113" s="23" t="s">
        <v>43</v>
      </c>
      <c r="I113" s="23" t="s">
        <v>202</v>
      </c>
      <c r="J113" s="23" t="s">
        <v>245</v>
      </c>
      <c r="K113" s="23"/>
      <c r="L113" s="179" t="s">
        <v>189</v>
      </c>
      <c r="M113" s="190" t="s">
        <v>190</v>
      </c>
      <c r="N113" s="29"/>
      <c r="O113" s="196">
        <v>44855</v>
      </c>
      <c r="P113" s="17">
        <f t="shared" si="18"/>
        <v>45535</v>
      </c>
      <c r="Q113" s="31">
        <v>10</v>
      </c>
      <c r="R113" s="32">
        <v>120</v>
      </c>
      <c r="S113" s="32">
        <f t="shared" si="24"/>
        <v>22</v>
      </c>
      <c r="T113" s="23">
        <f t="shared" si="19"/>
        <v>98</v>
      </c>
      <c r="U113" s="34">
        <v>0.1</v>
      </c>
      <c r="V113" s="183">
        <v>412500</v>
      </c>
      <c r="W113" s="183">
        <f t="shared" si="25"/>
        <v>3437.5</v>
      </c>
      <c r="X113" s="35">
        <f t="shared" si="26"/>
        <v>75625</v>
      </c>
      <c r="Y113" s="35"/>
      <c r="Z113" s="35">
        <f t="shared" si="20"/>
        <v>336875</v>
      </c>
      <c r="AA113" s="23"/>
      <c r="AB113" s="28"/>
      <c r="AC113" s="193" t="s">
        <v>258</v>
      </c>
    </row>
    <row r="114" spans="1:29" s="5" customFormat="1" ht="39.950000000000003" customHeight="1" x14ac:dyDescent="0.25">
      <c r="A114" s="22">
        <v>46</v>
      </c>
      <c r="B114" s="23">
        <v>2175</v>
      </c>
      <c r="C114" s="24" t="s">
        <v>262</v>
      </c>
      <c r="D114" s="26"/>
      <c r="E114" s="23"/>
      <c r="F114" s="23" t="s">
        <v>263</v>
      </c>
      <c r="G114" s="23"/>
      <c r="H114" s="23" t="s">
        <v>43</v>
      </c>
      <c r="I114" s="23" t="s">
        <v>202</v>
      </c>
      <c r="J114" s="23" t="s">
        <v>245</v>
      </c>
      <c r="K114" s="23"/>
      <c r="L114" s="32" t="s">
        <v>264</v>
      </c>
      <c r="M114" s="190" t="s">
        <v>190</v>
      </c>
      <c r="N114" s="218" t="s">
        <v>265</v>
      </c>
      <c r="O114" s="60">
        <v>45124</v>
      </c>
      <c r="P114" s="17">
        <f t="shared" si="18"/>
        <v>45535</v>
      </c>
      <c r="Q114" s="31">
        <v>10</v>
      </c>
      <c r="R114" s="31">
        <v>120</v>
      </c>
      <c r="S114" s="31">
        <f>DATEDIF(O114,P114,"M")</f>
        <v>13</v>
      </c>
      <c r="T114" s="32">
        <f t="shared" si="19"/>
        <v>107</v>
      </c>
      <c r="U114" s="34">
        <v>0.1</v>
      </c>
      <c r="V114" s="69">
        <v>363384.86</v>
      </c>
      <c r="W114" s="35">
        <f t="shared" si="25"/>
        <v>3028.2071666666666</v>
      </c>
      <c r="X114" s="35">
        <f t="shared" si="26"/>
        <v>39366.693166666664</v>
      </c>
      <c r="Y114" s="35"/>
      <c r="Z114" s="35">
        <f t="shared" si="20"/>
        <v>324018.16683333332</v>
      </c>
      <c r="AA114" s="23"/>
      <c r="AB114" s="28"/>
      <c r="AC114" s="37" t="s">
        <v>266</v>
      </c>
    </row>
    <row r="115" spans="1:29" s="5" customFormat="1" ht="90" x14ac:dyDescent="0.25">
      <c r="A115" s="22">
        <v>47</v>
      </c>
      <c r="B115" s="23">
        <v>2176</v>
      </c>
      <c r="C115" s="24" t="s">
        <v>267</v>
      </c>
      <c r="D115" s="26"/>
      <c r="E115" s="23"/>
      <c r="F115" s="23" t="s">
        <v>263</v>
      </c>
      <c r="G115" s="23"/>
      <c r="H115" s="23" t="s">
        <v>43</v>
      </c>
      <c r="I115" s="23" t="s">
        <v>202</v>
      </c>
      <c r="J115" s="23" t="s">
        <v>245</v>
      </c>
      <c r="K115" s="23"/>
      <c r="L115" s="32" t="s">
        <v>264</v>
      </c>
      <c r="M115" s="190" t="s">
        <v>190</v>
      </c>
      <c r="N115" s="218" t="s">
        <v>265</v>
      </c>
      <c r="O115" s="60">
        <v>45124</v>
      </c>
      <c r="P115" s="17">
        <f t="shared" si="18"/>
        <v>45535</v>
      </c>
      <c r="Q115" s="31">
        <v>10</v>
      </c>
      <c r="R115" s="31">
        <v>120</v>
      </c>
      <c r="S115" s="31">
        <f>DATEDIF(O115,P115,"M")</f>
        <v>13</v>
      </c>
      <c r="T115" s="32">
        <f t="shared" si="19"/>
        <v>107</v>
      </c>
      <c r="U115" s="34">
        <v>0.1</v>
      </c>
      <c r="V115" s="219">
        <v>416208.85</v>
      </c>
      <c r="W115" s="35">
        <f t="shared" si="25"/>
        <v>3468.407083333333</v>
      </c>
      <c r="X115" s="35">
        <f t="shared" si="26"/>
        <v>45089.292083333326</v>
      </c>
      <c r="Y115" s="35"/>
      <c r="Z115" s="35">
        <f t="shared" si="20"/>
        <v>371119.55791666667</v>
      </c>
      <c r="AA115" s="23"/>
      <c r="AB115" s="28"/>
      <c r="AC115" s="37" t="s">
        <v>266</v>
      </c>
    </row>
    <row r="116" spans="1:29" s="5" customFormat="1" ht="102.75" x14ac:dyDescent="0.25">
      <c r="A116" s="22">
        <v>48</v>
      </c>
      <c r="B116" s="23">
        <v>2104</v>
      </c>
      <c r="C116" s="145" t="s">
        <v>268</v>
      </c>
      <c r="D116" s="26"/>
      <c r="E116" s="23"/>
      <c r="F116" s="23"/>
      <c r="G116" s="23"/>
      <c r="H116" s="23" t="s">
        <v>43</v>
      </c>
      <c r="I116" s="23" t="s">
        <v>202</v>
      </c>
      <c r="J116" s="23" t="s">
        <v>245</v>
      </c>
      <c r="K116" s="23"/>
      <c r="L116" s="32"/>
      <c r="M116" s="190"/>
      <c r="N116" s="218"/>
      <c r="O116" s="60">
        <v>45139</v>
      </c>
      <c r="P116" s="17">
        <f t="shared" si="18"/>
        <v>45535</v>
      </c>
      <c r="Q116" s="31">
        <v>10</v>
      </c>
      <c r="R116" s="31">
        <v>120</v>
      </c>
      <c r="S116" s="31">
        <f t="shared" ref="S116:S121" si="27">DATEDIF(O116,P116,"M")</f>
        <v>12</v>
      </c>
      <c r="T116" s="32">
        <f t="shared" si="19"/>
        <v>108</v>
      </c>
      <c r="U116" s="34">
        <v>0.1</v>
      </c>
      <c r="V116" s="220">
        <v>232630.6</v>
      </c>
      <c r="W116" s="35">
        <f t="shared" si="25"/>
        <v>1938.5883333333334</v>
      </c>
      <c r="X116" s="35">
        <f t="shared" si="26"/>
        <v>23263.06</v>
      </c>
      <c r="Y116" s="35"/>
      <c r="Z116" s="35">
        <f t="shared" si="20"/>
        <v>209367.54</v>
      </c>
      <c r="AA116" s="23"/>
      <c r="AB116" s="28"/>
      <c r="AC116" s="37"/>
    </row>
    <row r="117" spans="1:29" s="5" customFormat="1" ht="51.75" x14ac:dyDescent="0.25">
      <c r="A117" s="22">
        <v>49</v>
      </c>
      <c r="B117" s="23">
        <v>2105</v>
      </c>
      <c r="C117" s="145" t="s">
        <v>269</v>
      </c>
      <c r="D117" s="26"/>
      <c r="E117" s="23"/>
      <c r="F117" s="23"/>
      <c r="G117" s="23"/>
      <c r="H117" s="23" t="s">
        <v>43</v>
      </c>
      <c r="I117" s="23" t="s">
        <v>202</v>
      </c>
      <c r="J117" s="23" t="s">
        <v>245</v>
      </c>
      <c r="K117" s="23"/>
      <c r="L117" s="32"/>
      <c r="M117" s="190"/>
      <c r="N117" s="218"/>
      <c r="O117" s="60">
        <v>45139</v>
      </c>
      <c r="P117" s="17">
        <f t="shared" si="18"/>
        <v>45535</v>
      </c>
      <c r="Q117" s="31">
        <v>10</v>
      </c>
      <c r="R117" s="31">
        <v>120</v>
      </c>
      <c r="S117" s="31">
        <f t="shared" si="27"/>
        <v>12</v>
      </c>
      <c r="T117" s="32">
        <f t="shared" si="19"/>
        <v>108</v>
      </c>
      <c r="U117" s="34">
        <v>0.1</v>
      </c>
      <c r="V117" s="220">
        <v>358774.55</v>
      </c>
      <c r="W117" s="35">
        <f t="shared" si="25"/>
        <v>2989.7879166666667</v>
      </c>
      <c r="X117" s="35">
        <f t="shared" si="26"/>
        <v>35877.455000000002</v>
      </c>
      <c r="Y117" s="35"/>
      <c r="Z117" s="35">
        <f t="shared" si="20"/>
        <v>322897.09499999997</v>
      </c>
      <c r="AA117" s="23"/>
      <c r="AB117" s="28"/>
      <c r="AC117" s="37"/>
    </row>
    <row r="118" spans="1:29" s="5" customFormat="1" ht="39" x14ac:dyDescent="0.25">
      <c r="A118" s="22">
        <v>50</v>
      </c>
      <c r="B118" s="23">
        <v>2100</v>
      </c>
      <c r="C118" s="145" t="s">
        <v>270</v>
      </c>
      <c r="D118" s="26"/>
      <c r="E118" s="23"/>
      <c r="F118" s="23"/>
      <c r="G118" s="23"/>
      <c r="H118" s="23" t="s">
        <v>43</v>
      </c>
      <c r="I118" s="23" t="s">
        <v>202</v>
      </c>
      <c r="J118" s="23" t="s">
        <v>245</v>
      </c>
      <c r="K118" s="23"/>
      <c r="L118" s="32"/>
      <c r="M118" s="190"/>
      <c r="N118" s="218"/>
      <c r="O118" s="60">
        <v>45139</v>
      </c>
      <c r="P118" s="17">
        <f t="shared" si="18"/>
        <v>45535</v>
      </c>
      <c r="Q118" s="31">
        <v>10</v>
      </c>
      <c r="R118" s="31">
        <v>120</v>
      </c>
      <c r="S118" s="31">
        <f t="shared" si="27"/>
        <v>12</v>
      </c>
      <c r="T118" s="32">
        <f t="shared" si="19"/>
        <v>108</v>
      </c>
      <c r="U118" s="34">
        <v>0.1</v>
      </c>
      <c r="V118" s="219">
        <v>338560.32</v>
      </c>
      <c r="W118" s="35">
        <f t="shared" si="25"/>
        <v>2821.3360000000002</v>
      </c>
      <c r="X118" s="35">
        <f t="shared" si="26"/>
        <v>33856.032000000007</v>
      </c>
      <c r="Y118" s="35"/>
      <c r="Z118" s="35">
        <f t="shared" si="20"/>
        <v>304704.288</v>
      </c>
      <c r="AA118" s="23"/>
      <c r="AB118" s="28"/>
      <c r="AC118" s="37"/>
    </row>
    <row r="119" spans="1:29" s="5" customFormat="1" ht="39" x14ac:dyDescent="0.25">
      <c r="A119" s="22">
        <v>51</v>
      </c>
      <c r="B119" s="23">
        <v>2101</v>
      </c>
      <c r="C119" s="145" t="s">
        <v>270</v>
      </c>
      <c r="D119" s="26"/>
      <c r="E119" s="23"/>
      <c r="F119" s="23"/>
      <c r="G119" s="23"/>
      <c r="H119" s="23" t="s">
        <v>43</v>
      </c>
      <c r="I119" s="23" t="s">
        <v>202</v>
      </c>
      <c r="J119" s="23" t="s">
        <v>245</v>
      </c>
      <c r="K119" s="23"/>
      <c r="L119" s="32"/>
      <c r="M119" s="190"/>
      <c r="N119" s="218"/>
      <c r="O119" s="60">
        <v>45139</v>
      </c>
      <c r="P119" s="17">
        <f t="shared" si="18"/>
        <v>45535</v>
      </c>
      <c r="Q119" s="31">
        <v>10</v>
      </c>
      <c r="R119" s="31">
        <v>120</v>
      </c>
      <c r="S119" s="31">
        <f t="shared" si="27"/>
        <v>12</v>
      </c>
      <c r="T119" s="32">
        <f t="shared" si="19"/>
        <v>108</v>
      </c>
      <c r="U119" s="34">
        <v>0.1</v>
      </c>
      <c r="V119" s="219">
        <v>338560.32</v>
      </c>
      <c r="W119" s="35">
        <f t="shared" si="25"/>
        <v>2821.3360000000002</v>
      </c>
      <c r="X119" s="35">
        <f t="shared" si="26"/>
        <v>33856.032000000007</v>
      </c>
      <c r="Y119" s="35"/>
      <c r="Z119" s="35">
        <f t="shared" si="20"/>
        <v>304704.288</v>
      </c>
      <c r="AA119" s="23"/>
      <c r="AB119" s="28"/>
      <c r="AC119" s="37"/>
    </row>
    <row r="120" spans="1:29" s="5" customFormat="1" ht="39" x14ac:dyDescent="0.25">
      <c r="A120" s="22">
        <v>52</v>
      </c>
      <c r="B120" s="23">
        <v>2102</v>
      </c>
      <c r="C120" s="145" t="s">
        <v>270</v>
      </c>
      <c r="D120" s="26"/>
      <c r="E120" s="23"/>
      <c r="F120" s="23"/>
      <c r="G120" s="23"/>
      <c r="H120" s="23" t="s">
        <v>43</v>
      </c>
      <c r="I120" s="23" t="s">
        <v>202</v>
      </c>
      <c r="J120" s="23" t="s">
        <v>245</v>
      </c>
      <c r="K120" s="23"/>
      <c r="L120" s="32"/>
      <c r="M120" s="190"/>
      <c r="N120" s="218"/>
      <c r="O120" s="60">
        <v>45139</v>
      </c>
      <c r="P120" s="17">
        <f t="shared" si="18"/>
        <v>45535</v>
      </c>
      <c r="Q120" s="31">
        <v>10</v>
      </c>
      <c r="R120" s="31">
        <v>120</v>
      </c>
      <c r="S120" s="31">
        <f t="shared" si="27"/>
        <v>12</v>
      </c>
      <c r="T120" s="32">
        <f t="shared" si="19"/>
        <v>108</v>
      </c>
      <c r="U120" s="34">
        <v>0.1</v>
      </c>
      <c r="V120" s="219">
        <v>338560.32</v>
      </c>
      <c r="W120" s="35">
        <f t="shared" si="25"/>
        <v>2821.3360000000002</v>
      </c>
      <c r="X120" s="35">
        <f t="shared" si="26"/>
        <v>33856.032000000007</v>
      </c>
      <c r="Y120" s="35"/>
      <c r="Z120" s="35">
        <f t="shared" si="20"/>
        <v>304704.288</v>
      </c>
      <c r="AA120" s="23"/>
      <c r="AB120" s="28"/>
      <c r="AC120" s="37"/>
    </row>
    <row r="121" spans="1:29" s="5" customFormat="1" ht="39" x14ac:dyDescent="0.25">
      <c r="A121" s="22">
        <v>53</v>
      </c>
      <c r="B121" s="23">
        <v>2103</v>
      </c>
      <c r="C121" s="145" t="s">
        <v>270</v>
      </c>
      <c r="D121" s="26"/>
      <c r="E121" s="23"/>
      <c r="F121" s="23"/>
      <c r="G121" s="23"/>
      <c r="H121" s="23" t="s">
        <v>43</v>
      </c>
      <c r="I121" s="23" t="s">
        <v>202</v>
      </c>
      <c r="J121" s="23" t="s">
        <v>245</v>
      </c>
      <c r="K121" s="23"/>
      <c r="L121" s="32"/>
      <c r="M121" s="190"/>
      <c r="N121" s="218"/>
      <c r="O121" s="60">
        <v>45139</v>
      </c>
      <c r="P121" s="17">
        <f t="shared" si="18"/>
        <v>45535</v>
      </c>
      <c r="Q121" s="31">
        <v>10</v>
      </c>
      <c r="R121" s="31">
        <v>120</v>
      </c>
      <c r="S121" s="31">
        <f t="shared" si="27"/>
        <v>12</v>
      </c>
      <c r="T121" s="32">
        <f t="shared" si="19"/>
        <v>108</v>
      </c>
      <c r="U121" s="34">
        <v>0.1</v>
      </c>
      <c r="V121" s="219">
        <v>338560.32</v>
      </c>
      <c r="W121" s="35">
        <f t="shared" si="25"/>
        <v>2821.3360000000002</v>
      </c>
      <c r="X121" s="35">
        <f t="shared" si="26"/>
        <v>33856.032000000007</v>
      </c>
      <c r="Y121" s="35"/>
      <c r="Z121" s="35">
        <f t="shared" si="20"/>
        <v>304704.288</v>
      </c>
      <c r="AA121" s="23"/>
      <c r="AB121" s="28"/>
      <c r="AC121" s="37"/>
    </row>
    <row r="122" spans="1:29" s="5" customFormat="1" ht="102.75" x14ac:dyDescent="0.25">
      <c r="A122" s="22">
        <v>54</v>
      </c>
      <c r="B122" s="23">
        <v>2098</v>
      </c>
      <c r="C122" s="24" t="s">
        <v>271</v>
      </c>
      <c r="D122" s="26"/>
      <c r="E122" s="25" t="s">
        <v>272</v>
      </c>
      <c r="F122" s="23" t="s">
        <v>194</v>
      </c>
      <c r="G122" s="23"/>
      <c r="H122" s="23" t="s">
        <v>43</v>
      </c>
      <c r="I122" s="23" t="s">
        <v>202</v>
      </c>
      <c r="J122" s="23" t="s">
        <v>245</v>
      </c>
      <c r="K122" s="23"/>
      <c r="L122" s="32"/>
      <c r="M122" s="218"/>
      <c r="N122" s="218"/>
      <c r="O122" s="60">
        <v>45175</v>
      </c>
      <c r="P122" s="17">
        <f t="shared" si="18"/>
        <v>45535</v>
      </c>
      <c r="Q122" s="31">
        <v>10</v>
      </c>
      <c r="R122" s="31">
        <v>120</v>
      </c>
      <c r="S122" s="31">
        <f>DATEDIF(O122,P122,"M")</f>
        <v>11</v>
      </c>
      <c r="T122" s="32">
        <f t="shared" si="19"/>
        <v>109</v>
      </c>
      <c r="U122" s="34">
        <v>0.1</v>
      </c>
      <c r="V122" s="221">
        <v>347000</v>
      </c>
      <c r="W122" s="35">
        <f t="shared" si="25"/>
        <v>2891.6666666666665</v>
      </c>
      <c r="X122" s="35">
        <f>S122*W122</f>
        <v>31808.333333333332</v>
      </c>
      <c r="Y122" s="35"/>
      <c r="Z122" s="35">
        <f t="shared" si="20"/>
        <v>315191.66666666669</v>
      </c>
      <c r="AA122" s="23"/>
      <c r="AB122" s="28"/>
      <c r="AC122" s="37"/>
    </row>
    <row r="123" spans="1:29" s="5" customFormat="1" ht="77.25" x14ac:dyDescent="0.25">
      <c r="A123" s="22">
        <v>55</v>
      </c>
      <c r="B123" s="23">
        <v>2099</v>
      </c>
      <c r="C123" s="24" t="s">
        <v>273</v>
      </c>
      <c r="D123" s="26"/>
      <c r="E123" s="23" t="s">
        <v>274</v>
      </c>
      <c r="F123" s="23" t="s">
        <v>194</v>
      </c>
      <c r="G123" s="23"/>
      <c r="H123" s="23" t="s">
        <v>43</v>
      </c>
      <c r="I123" s="23" t="s">
        <v>202</v>
      </c>
      <c r="J123" s="23" t="s">
        <v>245</v>
      </c>
      <c r="K123" s="23"/>
      <c r="L123" s="32"/>
      <c r="M123" s="190"/>
      <c r="N123" s="218"/>
      <c r="O123" s="60">
        <v>45175</v>
      </c>
      <c r="P123" s="17">
        <f t="shared" si="18"/>
        <v>45535</v>
      </c>
      <c r="Q123" s="31">
        <v>10</v>
      </c>
      <c r="R123" s="31">
        <v>120</v>
      </c>
      <c r="S123" s="31">
        <f>DATEDIF(O123,P123,"M")</f>
        <v>11</v>
      </c>
      <c r="T123" s="32">
        <f t="shared" si="19"/>
        <v>109</v>
      </c>
      <c r="U123" s="34">
        <v>0.1</v>
      </c>
      <c r="V123" s="221">
        <v>1119000</v>
      </c>
      <c r="W123" s="35">
        <f t="shared" si="25"/>
        <v>9325</v>
      </c>
      <c r="X123" s="35">
        <f t="shared" si="26"/>
        <v>102575</v>
      </c>
      <c r="Y123" s="35"/>
      <c r="Z123" s="35">
        <f t="shared" si="20"/>
        <v>1016425</v>
      </c>
      <c r="AA123" s="23"/>
      <c r="AB123" s="28"/>
      <c r="AC123" s="37"/>
    </row>
    <row r="124" spans="1:29" s="5" customFormat="1" ht="45" x14ac:dyDescent="0.25">
      <c r="A124" s="22">
        <v>56</v>
      </c>
      <c r="B124" s="23" t="s">
        <v>275</v>
      </c>
      <c r="C124" s="222" t="s">
        <v>276</v>
      </c>
      <c r="D124" s="26"/>
      <c r="E124" s="25" t="s">
        <v>277</v>
      </c>
      <c r="F124" s="23" t="s">
        <v>278</v>
      </c>
      <c r="G124" s="23" t="s">
        <v>279</v>
      </c>
      <c r="H124" s="23" t="s">
        <v>43</v>
      </c>
      <c r="I124" s="23" t="s">
        <v>202</v>
      </c>
      <c r="J124" s="23" t="s">
        <v>245</v>
      </c>
      <c r="K124" s="23"/>
      <c r="L124" s="32" t="s">
        <v>280</v>
      </c>
      <c r="M124" s="190" t="s">
        <v>183</v>
      </c>
      <c r="N124" s="32">
        <v>1.80000201000032E+17</v>
      </c>
      <c r="O124" s="60">
        <v>45272</v>
      </c>
      <c r="P124" s="17">
        <f t="shared" si="18"/>
        <v>45535</v>
      </c>
      <c r="Q124" s="31">
        <v>10</v>
      </c>
      <c r="R124" s="31">
        <v>120</v>
      </c>
      <c r="S124" s="31">
        <f>DATEDIF(O124,P124,"M")</f>
        <v>8</v>
      </c>
      <c r="T124" s="32">
        <f t="shared" si="19"/>
        <v>112</v>
      </c>
      <c r="U124" s="34">
        <v>0.1</v>
      </c>
      <c r="V124" s="220">
        <v>52850</v>
      </c>
      <c r="W124" s="35">
        <f t="shared" si="25"/>
        <v>440.41666666666669</v>
      </c>
      <c r="X124" s="35">
        <f t="shared" si="26"/>
        <v>3523.3333333333335</v>
      </c>
      <c r="Y124" s="35"/>
      <c r="Z124" s="35">
        <f t="shared" si="20"/>
        <v>49326.666666666664</v>
      </c>
      <c r="AA124" s="23"/>
      <c r="AB124" s="28"/>
      <c r="AC124" s="37"/>
    </row>
    <row r="125" spans="1:29" s="5" customFormat="1" ht="75" x14ac:dyDescent="0.25">
      <c r="A125" s="22">
        <v>57</v>
      </c>
      <c r="B125" s="23" t="s">
        <v>275</v>
      </c>
      <c r="C125" s="223" t="s">
        <v>281</v>
      </c>
      <c r="D125" s="26"/>
      <c r="E125" s="25" t="s">
        <v>282</v>
      </c>
      <c r="F125" s="23" t="s">
        <v>278</v>
      </c>
      <c r="G125" s="23" t="s">
        <v>279</v>
      </c>
      <c r="H125" s="23" t="s">
        <v>43</v>
      </c>
      <c r="I125" s="23" t="s">
        <v>202</v>
      </c>
      <c r="J125" s="23" t="s">
        <v>245</v>
      </c>
      <c r="K125" s="23"/>
      <c r="L125" s="32" t="s">
        <v>280</v>
      </c>
      <c r="M125" s="190" t="s">
        <v>183</v>
      </c>
      <c r="N125" s="32">
        <v>1.80000201000032E+17</v>
      </c>
      <c r="O125" s="60">
        <v>45272</v>
      </c>
      <c r="P125" s="17">
        <f t="shared" si="18"/>
        <v>45535</v>
      </c>
      <c r="Q125" s="31">
        <v>10</v>
      </c>
      <c r="R125" s="31">
        <v>120</v>
      </c>
      <c r="S125" s="31">
        <f>DATEDIF(O125,P125,"M")</f>
        <v>8</v>
      </c>
      <c r="T125" s="32">
        <f t="shared" si="19"/>
        <v>112</v>
      </c>
      <c r="U125" s="34">
        <v>0.1</v>
      </c>
      <c r="V125" s="220">
        <v>103182</v>
      </c>
      <c r="W125" s="35">
        <f t="shared" si="25"/>
        <v>859.85</v>
      </c>
      <c r="X125" s="35">
        <f t="shared" si="26"/>
        <v>6878.8</v>
      </c>
      <c r="Y125" s="35"/>
      <c r="Z125" s="35">
        <f t="shared" si="20"/>
        <v>96303.2</v>
      </c>
      <c r="AA125" s="23"/>
      <c r="AB125" s="28"/>
      <c r="AC125" s="37"/>
    </row>
    <row r="126" spans="1:29" s="5" customFormat="1" ht="105" x14ac:dyDescent="0.25">
      <c r="A126" s="22">
        <v>58</v>
      </c>
      <c r="B126" s="23" t="s">
        <v>275</v>
      </c>
      <c r="C126" s="223" t="s">
        <v>283</v>
      </c>
      <c r="D126" s="26"/>
      <c r="E126" s="25" t="s">
        <v>284</v>
      </c>
      <c r="F126" s="23" t="s">
        <v>278</v>
      </c>
      <c r="G126" s="23" t="s">
        <v>279</v>
      </c>
      <c r="H126" s="23" t="s">
        <v>43</v>
      </c>
      <c r="I126" s="23" t="s">
        <v>202</v>
      </c>
      <c r="J126" s="23" t="s">
        <v>245</v>
      </c>
      <c r="K126" s="23"/>
      <c r="L126" s="32" t="s">
        <v>280</v>
      </c>
      <c r="M126" s="190" t="s">
        <v>183</v>
      </c>
      <c r="N126" s="32">
        <v>1.80000201000032E+17</v>
      </c>
      <c r="O126" s="60">
        <v>45272</v>
      </c>
      <c r="P126" s="17">
        <f t="shared" si="18"/>
        <v>45535</v>
      </c>
      <c r="Q126" s="31">
        <v>10</v>
      </c>
      <c r="R126" s="31">
        <v>120</v>
      </c>
      <c r="S126" s="31">
        <f>DATEDIF(O126,P126,"M")</f>
        <v>8</v>
      </c>
      <c r="T126" s="32">
        <f t="shared" si="19"/>
        <v>112</v>
      </c>
      <c r="U126" s="34">
        <v>0.1</v>
      </c>
      <c r="V126" s="220">
        <v>57575</v>
      </c>
      <c r="W126" s="35">
        <f t="shared" si="25"/>
        <v>479.79166666666669</v>
      </c>
      <c r="X126" s="35">
        <f t="shared" si="26"/>
        <v>3838.3333333333335</v>
      </c>
      <c r="Y126" s="35"/>
      <c r="Z126" s="35">
        <f t="shared" si="20"/>
        <v>53736.666666666664</v>
      </c>
      <c r="AA126" s="23"/>
      <c r="AB126" s="28"/>
      <c r="AC126" s="37"/>
    </row>
    <row r="127" spans="1:29" s="5" customFormat="1" ht="90" x14ac:dyDescent="0.25">
      <c r="A127" s="22">
        <v>59</v>
      </c>
      <c r="B127" s="23">
        <v>2056</v>
      </c>
      <c r="C127" s="223" t="s">
        <v>285</v>
      </c>
      <c r="D127" s="26"/>
      <c r="E127" s="25"/>
      <c r="F127" s="62" t="s">
        <v>31</v>
      </c>
      <c r="G127" s="23"/>
      <c r="H127" s="23" t="s">
        <v>43</v>
      </c>
      <c r="I127" s="23" t="s">
        <v>202</v>
      </c>
      <c r="J127" s="23" t="s">
        <v>245</v>
      </c>
      <c r="K127" s="23"/>
      <c r="L127" s="32"/>
      <c r="M127" s="190"/>
      <c r="N127" s="32"/>
      <c r="O127" s="224">
        <v>44397</v>
      </c>
      <c r="P127" s="17">
        <f t="shared" si="18"/>
        <v>45535</v>
      </c>
      <c r="Q127" s="31">
        <v>10</v>
      </c>
      <c r="R127" s="31">
        <v>120</v>
      </c>
      <c r="S127" s="31">
        <f t="shared" ref="S127:S134" si="28">DATEDIF(O127,P127,"M")</f>
        <v>37</v>
      </c>
      <c r="T127" s="32">
        <f t="shared" si="19"/>
        <v>83</v>
      </c>
      <c r="U127" s="225">
        <v>0.1</v>
      </c>
      <c r="V127" s="220">
        <v>910000</v>
      </c>
      <c r="W127" s="35">
        <f t="shared" si="25"/>
        <v>7583.333333333333</v>
      </c>
      <c r="X127" s="35">
        <f t="shared" si="26"/>
        <v>280583.33333333331</v>
      </c>
      <c r="Y127" s="35"/>
      <c r="Z127" s="35">
        <f t="shared" si="20"/>
        <v>629416.66666666674</v>
      </c>
      <c r="AA127" s="23"/>
      <c r="AB127" s="28"/>
      <c r="AC127" s="37"/>
    </row>
    <row r="128" spans="1:29" s="5" customFormat="1" ht="60" x14ac:dyDescent="0.25">
      <c r="A128" s="22">
        <v>60</v>
      </c>
      <c r="B128" s="23">
        <v>2058</v>
      </c>
      <c r="C128" s="223" t="s">
        <v>286</v>
      </c>
      <c r="D128" s="26"/>
      <c r="E128" s="25"/>
      <c r="F128" s="62" t="s">
        <v>31</v>
      </c>
      <c r="G128" s="23"/>
      <c r="H128" s="23" t="s">
        <v>43</v>
      </c>
      <c r="I128" s="23" t="s">
        <v>202</v>
      </c>
      <c r="J128" s="23" t="s">
        <v>245</v>
      </c>
      <c r="K128" s="23"/>
      <c r="L128" s="32"/>
      <c r="M128" s="190"/>
      <c r="N128" s="32"/>
      <c r="O128" s="224">
        <v>44389</v>
      </c>
      <c r="P128" s="17">
        <f t="shared" si="18"/>
        <v>45535</v>
      </c>
      <c r="Q128" s="31">
        <v>10</v>
      </c>
      <c r="R128" s="31">
        <v>120</v>
      </c>
      <c r="S128" s="31">
        <f t="shared" si="28"/>
        <v>37</v>
      </c>
      <c r="T128" s="32">
        <f t="shared" si="19"/>
        <v>83</v>
      </c>
      <c r="U128" s="225">
        <v>0.1</v>
      </c>
      <c r="V128" s="220">
        <v>1744000</v>
      </c>
      <c r="W128" s="35">
        <f t="shared" si="25"/>
        <v>14533.333333333334</v>
      </c>
      <c r="X128" s="35">
        <f t="shared" si="26"/>
        <v>537733.33333333337</v>
      </c>
      <c r="Y128" s="35"/>
      <c r="Z128" s="35">
        <f t="shared" si="20"/>
        <v>1206266.6666666665</v>
      </c>
      <c r="AA128" s="23"/>
      <c r="AB128" s="28"/>
      <c r="AC128" s="37"/>
    </row>
    <row r="129" spans="1:30" s="5" customFormat="1" ht="120" x14ac:dyDescent="0.25">
      <c r="A129" s="621">
        <v>61</v>
      </c>
      <c r="B129" s="137">
        <v>2062</v>
      </c>
      <c r="C129" s="635" t="s">
        <v>287</v>
      </c>
      <c r="D129" s="26"/>
      <c r="E129" s="25"/>
      <c r="F129" s="62" t="s">
        <v>31</v>
      </c>
      <c r="G129" s="23"/>
      <c r="H129" s="23" t="s">
        <v>43</v>
      </c>
      <c r="I129" s="23" t="s">
        <v>202</v>
      </c>
      <c r="J129" s="23" t="s">
        <v>245</v>
      </c>
      <c r="K129" s="23"/>
      <c r="L129" s="32"/>
      <c r="M129" s="190"/>
      <c r="N129" s="32"/>
      <c r="O129" s="60">
        <v>43206</v>
      </c>
      <c r="P129" s="17">
        <f t="shared" si="18"/>
        <v>45535</v>
      </c>
      <c r="Q129" s="31">
        <v>5</v>
      </c>
      <c r="R129" s="31">
        <v>60</v>
      </c>
      <c r="S129" s="31">
        <v>60</v>
      </c>
      <c r="T129" s="32">
        <f t="shared" si="19"/>
        <v>0</v>
      </c>
      <c r="U129" s="225">
        <v>0.2</v>
      </c>
      <c r="V129" s="636">
        <v>468636</v>
      </c>
      <c r="W129" s="35">
        <v>0</v>
      </c>
      <c r="X129" s="35">
        <f>V129</f>
        <v>468636</v>
      </c>
      <c r="Y129" s="35"/>
      <c r="Z129" s="626">
        <f t="shared" si="20"/>
        <v>0</v>
      </c>
      <c r="AA129" s="137"/>
      <c r="AB129" s="138"/>
      <c r="AC129" s="37"/>
      <c r="AD129" s="5">
        <v>2</v>
      </c>
    </row>
    <row r="130" spans="1:30" s="5" customFormat="1" ht="90" x14ac:dyDescent="0.25">
      <c r="A130" s="22">
        <v>62</v>
      </c>
      <c r="B130" s="23">
        <v>2063</v>
      </c>
      <c r="C130" s="223" t="s">
        <v>288</v>
      </c>
      <c r="D130" s="26"/>
      <c r="E130" s="25"/>
      <c r="F130" s="62" t="s">
        <v>31</v>
      </c>
      <c r="G130" s="23"/>
      <c r="H130" s="23" t="s">
        <v>43</v>
      </c>
      <c r="I130" s="23" t="s">
        <v>202</v>
      </c>
      <c r="J130" s="23" t="s">
        <v>245</v>
      </c>
      <c r="K130" s="23"/>
      <c r="L130" s="32"/>
      <c r="M130" s="190"/>
      <c r="N130" s="32"/>
      <c r="O130" s="60">
        <v>43206</v>
      </c>
      <c r="P130" s="17">
        <f t="shared" si="18"/>
        <v>45535</v>
      </c>
      <c r="Q130" s="31">
        <v>10</v>
      </c>
      <c r="R130" s="31">
        <v>120</v>
      </c>
      <c r="S130" s="31">
        <f t="shared" si="28"/>
        <v>76</v>
      </c>
      <c r="T130" s="32">
        <f t="shared" si="19"/>
        <v>44</v>
      </c>
      <c r="U130" s="225">
        <v>0.1</v>
      </c>
      <c r="V130" s="220">
        <v>1072525</v>
      </c>
      <c r="W130" s="35">
        <f t="shared" si="25"/>
        <v>8937.7083333333339</v>
      </c>
      <c r="X130" s="35">
        <f t="shared" si="26"/>
        <v>679265.83333333337</v>
      </c>
      <c r="Y130" s="35"/>
      <c r="Z130" s="35">
        <f t="shared" si="20"/>
        <v>393259.16666666663</v>
      </c>
      <c r="AA130" s="23"/>
      <c r="AB130" s="28"/>
      <c r="AC130" s="37"/>
    </row>
    <row r="131" spans="1:30" s="5" customFormat="1" ht="120" x14ac:dyDescent="0.25">
      <c r="A131" s="621">
        <v>63</v>
      </c>
      <c r="B131" s="137">
        <v>2071</v>
      </c>
      <c r="C131" s="635" t="s">
        <v>287</v>
      </c>
      <c r="D131" s="26"/>
      <c r="E131" s="25"/>
      <c r="F131" s="62" t="s">
        <v>31</v>
      </c>
      <c r="G131" s="23"/>
      <c r="H131" s="23" t="s">
        <v>43</v>
      </c>
      <c r="I131" s="23" t="s">
        <v>202</v>
      </c>
      <c r="J131" s="23" t="s">
        <v>245</v>
      </c>
      <c r="K131" s="23"/>
      <c r="L131" s="32"/>
      <c r="M131" s="190"/>
      <c r="N131" s="32"/>
      <c r="O131" s="60">
        <v>43206</v>
      </c>
      <c r="P131" s="17">
        <f t="shared" si="18"/>
        <v>45535</v>
      </c>
      <c r="Q131" s="31">
        <v>5</v>
      </c>
      <c r="R131" s="31">
        <v>60</v>
      </c>
      <c r="S131" s="31">
        <v>60</v>
      </c>
      <c r="T131" s="32">
        <f t="shared" si="19"/>
        <v>0</v>
      </c>
      <c r="U131" s="225">
        <v>0.2</v>
      </c>
      <c r="V131" s="636">
        <v>468636</v>
      </c>
      <c r="W131" s="35">
        <v>0</v>
      </c>
      <c r="X131" s="35">
        <f>V131</f>
        <v>468636</v>
      </c>
      <c r="Y131" s="35"/>
      <c r="Z131" s="626">
        <f t="shared" si="20"/>
        <v>0</v>
      </c>
      <c r="AA131" s="137"/>
      <c r="AB131" s="138"/>
      <c r="AC131" s="37"/>
      <c r="AD131" s="5">
        <v>2</v>
      </c>
    </row>
    <row r="132" spans="1:30" s="5" customFormat="1" ht="90" x14ac:dyDescent="0.25">
      <c r="A132" s="22">
        <v>64</v>
      </c>
      <c r="B132" s="23">
        <v>2048</v>
      </c>
      <c r="C132" s="223" t="s">
        <v>289</v>
      </c>
      <c r="D132" s="26"/>
      <c r="E132" s="25"/>
      <c r="F132" s="62" t="s">
        <v>31</v>
      </c>
      <c r="G132" s="23"/>
      <c r="H132" s="23" t="s">
        <v>43</v>
      </c>
      <c r="I132" s="23" t="s">
        <v>202</v>
      </c>
      <c r="J132" s="23" t="s">
        <v>245</v>
      </c>
      <c r="K132" s="23"/>
      <c r="L132" s="32"/>
      <c r="M132" s="190"/>
      <c r="N132" s="32"/>
      <c r="O132" s="224">
        <v>44187</v>
      </c>
      <c r="P132" s="17">
        <f t="shared" si="18"/>
        <v>45535</v>
      </c>
      <c r="Q132" s="31">
        <v>15</v>
      </c>
      <c r="R132" s="31">
        <v>180</v>
      </c>
      <c r="S132" s="31">
        <f t="shared" si="28"/>
        <v>44</v>
      </c>
      <c r="T132" s="32">
        <f t="shared" si="19"/>
        <v>136</v>
      </c>
      <c r="U132" s="225">
        <v>7.0000000000000007E-2</v>
      </c>
      <c r="V132" s="220">
        <v>784070.8</v>
      </c>
      <c r="W132" s="35">
        <f t="shared" si="25"/>
        <v>4355.9488888888891</v>
      </c>
      <c r="X132" s="35">
        <f t="shared" si="26"/>
        <v>191661.75111111111</v>
      </c>
      <c r="Y132" s="35"/>
      <c r="Z132" s="35">
        <f t="shared" si="20"/>
        <v>592409.04888888891</v>
      </c>
      <c r="AA132" s="23"/>
      <c r="AB132" s="28"/>
      <c r="AC132" s="37"/>
    </row>
    <row r="133" spans="1:30" s="5" customFormat="1" ht="105" x14ac:dyDescent="0.25">
      <c r="A133" s="121">
        <v>65</v>
      </c>
      <c r="B133" s="42">
        <v>2049</v>
      </c>
      <c r="C133" s="226" t="s">
        <v>290</v>
      </c>
      <c r="D133" s="44"/>
      <c r="E133" s="55"/>
      <c r="F133" s="227" t="s">
        <v>31</v>
      </c>
      <c r="G133" s="42"/>
      <c r="H133" s="42" t="s">
        <v>43</v>
      </c>
      <c r="I133" s="42" t="s">
        <v>202</v>
      </c>
      <c r="J133" s="42" t="s">
        <v>245</v>
      </c>
      <c r="K133" s="42"/>
      <c r="L133" s="56"/>
      <c r="M133" s="176"/>
      <c r="N133" s="56"/>
      <c r="O133" s="228">
        <v>44187</v>
      </c>
      <c r="P133" s="17">
        <f t="shared" ref="P133:P134" si="29">+$P$2</f>
        <v>45535</v>
      </c>
      <c r="Q133" s="48">
        <v>15</v>
      </c>
      <c r="R133" s="48">
        <v>180</v>
      </c>
      <c r="S133" s="48">
        <f t="shared" si="28"/>
        <v>44</v>
      </c>
      <c r="T133" s="56">
        <f t="shared" ref="T133:T134" si="30">R133-S133</f>
        <v>136</v>
      </c>
      <c r="U133" s="229">
        <v>7.0000000000000007E-2</v>
      </c>
      <c r="V133" s="230">
        <v>1238938.05</v>
      </c>
      <c r="W133" s="57">
        <f t="shared" si="25"/>
        <v>6882.9891666666672</v>
      </c>
      <c r="X133" s="57">
        <f t="shared" si="26"/>
        <v>302851.52333333337</v>
      </c>
      <c r="Y133" s="57"/>
      <c r="Z133" s="57">
        <f t="shared" ref="Z133:Z134" si="31">V133-X133</f>
        <v>936086.52666666661</v>
      </c>
      <c r="AA133" s="42"/>
      <c r="AB133" s="45"/>
      <c r="AC133" s="102"/>
    </row>
    <row r="134" spans="1:30" s="5" customFormat="1" ht="60.75" thickBot="1" x14ac:dyDescent="0.3">
      <c r="A134" s="52">
        <v>66</v>
      </c>
      <c r="B134" s="149" t="s">
        <v>275</v>
      </c>
      <c r="C134" s="223" t="s">
        <v>291</v>
      </c>
      <c r="D134" s="146"/>
      <c r="E134" s="231" t="s">
        <v>292</v>
      </c>
      <c r="F134" s="232" t="s">
        <v>194</v>
      </c>
      <c r="G134" s="233" t="s">
        <v>102</v>
      </c>
      <c r="H134" s="42" t="s">
        <v>43</v>
      </c>
      <c r="I134" s="42" t="s">
        <v>293</v>
      </c>
      <c r="J134" s="42" t="s">
        <v>245</v>
      </c>
      <c r="K134" s="149"/>
      <c r="L134" s="234" t="s">
        <v>294</v>
      </c>
      <c r="M134" s="235" t="s">
        <v>295</v>
      </c>
      <c r="N134" s="49"/>
      <c r="O134" s="17">
        <v>45485</v>
      </c>
      <c r="P134" s="17">
        <f t="shared" si="29"/>
        <v>45535</v>
      </c>
      <c r="Q134" s="31">
        <v>15</v>
      </c>
      <c r="R134" s="31">
        <v>180</v>
      </c>
      <c r="S134" s="31">
        <f t="shared" si="28"/>
        <v>1</v>
      </c>
      <c r="T134" s="32">
        <f t="shared" si="30"/>
        <v>179</v>
      </c>
      <c r="U134" s="225">
        <v>7.0000000000000007E-2</v>
      </c>
      <c r="V134" s="220">
        <v>388146</v>
      </c>
      <c r="W134" s="35">
        <f t="shared" si="25"/>
        <v>2156.3666666666668</v>
      </c>
      <c r="X134" s="35">
        <f t="shared" si="26"/>
        <v>2156.3666666666668</v>
      </c>
      <c r="Y134" s="236"/>
      <c r="Z134" s="35">
        <f t="shared" si="31"/>
        <v>385989.63333333336</v>
      </c>
      <c r="AA134" s="23"/>
      <c r="AB134" s="23"/>
      <c r="AC134" s="237" t="s">
        <v>296</v>
      </c>
    </row>
    <row r="135" spans="1:30" s="5" customFormat="1" ht="15.75" thickBot="1" x14ac:dyDescent="0.3">
      <c r="A135" s="103">
        <f>A134</f>
        <v>66</v>
      </c>
      <c r="B135" s="104"/>
      <c r="C135" s="105" t="s">
        <v>297</v>
      </c>
      <c r="D135" s="106"/>
      <c r="E135" s="104"/>
      <c r="F135" s="104"/>
      <c r="G135" s="107"/>
      <c r="H135" s="104"/>
      <c r="I135" s="104"/>
      <c r="J135" s="108"/>
      <c r="K135" s="104"/>
      <c r="L135" s="104" t="s">
        <v>30</v>
      </c>
      <c r="M135" s="104" t="s">
        <v>30</v>
      </c>
      <c r="N135" s="104"/>
      <c r="O135" s="125"/>
      <c r="P135" s="108" t="s">
        <v>30</v>
      </c>
      <c r="Q135" s="73"/>
      <c r="R135" s="73"/>
      <c r="S135" s="73"/>
      <c r="T135" s="79" t="s">
        <v>200</v>
      </c>
      <c r="U135" s="73"/>
      <c r="V135" s="238">
        <f>SUM(V69:V134)</f>
        <v>41418807.919999994</v>
      </c>
      <c r="W135" s="238">
        <f>SUM(W69:W134)</f>
        <v>261832.75402777782</v>
      </c>
      <c r="X135" s="238">
        <f>SUM(X69:X134)</f>
        <v>17118139.644972231</v>
      </c>
      <c r="Y135" s="238" t="e">
        <f t="shared" ref="Y135" si="32">SUM(Y69:Y134)</f>
        <v>#REF!</v>
      </c>
      <c r="Z135" s="238">
        <f>SUM(Z69:Z134)</f>
        <v>24300668.275027771</v>
      </c>
      <c r="AA135" s="73"/>
      <c r="AB135" s="78"/>
      <c r="AC135" s="239" t="s">
        <v>30</v>
      </c>
    </row>
    <row r="136" spans="1:30" x14ac:dyDescent="0.25">
      <c r="A136" s="39"/>
      <c r="B136" s="112"/>
      <c r="C136" s="113"/>
      <c r="D136" s="114"/>
      <c r="E136" s="112"/>
      <c r="F136" s="112"/>
      <c r="G136" s="112"/>
      <c r="H136" s="112"/>
      <c r="I136" s="112"/>
      <c r="J136" s="82" t="s">
        <v>30</v>
      </c>
      <c r="K136" s="112"/>
      <c r="L136" s="112"/>
      <c r="M136" s="115"/>
      <c r="N136" s="112"/>
      <c r="O136" s="116"/>
      <c r="P136" s="17" t="s">
        <v>30</v>
      </c>
      <c r="Q136" s="112"/>
      <c r="R136" s="112"/>
      <c r="S136" s="112"/>
      <c r="T136" s="89" t="s">
        <v>30</v>
      </c>
      <c r="U136" s="112"/>
      <c r="V136" s="117" t="s">
        <v>30</v>
      </c>
      <c r="W136" s="36" t="s">
        <v>30</v>
      </c>
      <c r="X136" s="36" t="s">
        <v>30</v>
      </c>
      <c r="Y136" s="117" t="s">
        <v>30</v>
      </c>
      <c r="Z136" s="91">
        <f>V135-X135</f>
        <v>24300668.275027763</v>
      </c>
      <c r="AA136" s="112"/>
      <c r="AB136" s="115"/>
      <c r="AC136" s="118"/>
    </row>
    <row r="137" spans="1:30" x14ac:dyDescent="0.25">
      <c r="A137" s="621">
        <v>1</v>
      </c>
      <c r="B137" s="137">
        <v>1045</v>
      </c>
      <c r="C137" s="632" t="s">
        <v>298</v>
      </c>
      <c r="D137" s="26"/>
      <c r="E137" s="23"/>
      <c r="F137" s="23" t="s">
        <v>73</v>
      </c>
      <c r="G137" s="23"/>
      <c r="H137" s="23" t="s">
        <v>65</v>
      </c>
      <c r="I137" s="23" t="s">
        <v>299</v>
      </c>
      <c r="J137" s="23" t="s">
        <v>300</v>
      </c>
      <c r="K137" s="23"/>
      <c r="L137" s="32" t="s">
        <v>301</v>
      </c>
      <c r="M137" s="28"/>
      <c r="N137" s="94"/>
      <c r="O137" s="30">
        <v>41690</v>
      </c>
      <c r="P137" s="17">
        <f t="shared" ref="P137:P140" si="33">+$P$2</f>
        <v>45535</v>
      </c>
      <c r="Q137" s="32">
        <v>10</v>
      </c>
      <c r="R137" s="31">
        <v>120</v>
      </c>
      <c r="S137" s="31">
        <f>DATEDIF(O137,P137,"M")</f>
        <v>126</v>
      </c>
      <c r="T137" s="31">
        <v>0</v>
      </c>
      <c r="U137" s="34">
        <v>0.1</v>
      </c>
      <c r="V137" s="626">
        <v>2854224</v>
      </c>
      <c r="W137" s="36">
        <v>0</v>
      </c>
      <c r="X137" s="36">
        <f>V137</f>
        <v>2854224</v>
      </c>
      <c r="Y137" s="35" t="e">
        <f>V137-#REF!</f>
        <v>#REF!</v>
      </c>
      <c r="Z137" s="117">
        <f>V137-X137</f>
        <v>0</v>
      </c>
      <c r="AA137" s="137" t="s">
        <v>45</v>
      </c>
      <c r="AB137" s="138" t="s">
        <v>37</v>
      </c>
      <c r="AC137" s="630" t="s">
        <v>302</v>
      </c>
      <c r="AD137">
        <v>3</v>
      </c>
    </row>
    <row r="138" spans="1:30" s="38" customFormat="1" x14ac:dyDescent="0.25">
      <c r="A138" s="22">
        <v>2</v>
      </c>
      <c r="B138" s="66">
        <v>1067</v>
      </c>
      <c r="C138" s="93" t="s">
        <v>303</v>
      </c>
      <c r="D138" s="26"/>
      <c r="E138" s="23"/>
      <c r="F138" s="23" t="s">
        <v>133</v>
      </c>
      <c r="G138" s="23"/>
      <c r="H138" s="23" t="s">
        <v>65</v>
      </c>
      <c r="I138" s="23" t="s">
        <v>299</v>
      </c>
      <c r="J138" s="23" t="s">
        <v>300</v>
      </c>
      <c r="K138" s="23"/>
      <c r="L138" s="32" t="s">
        <v>304</v>
      </c>
      <c r="M138" s="28"/>
      <c r="N138" s="94"/>
      <c r="O138" s="30">
        <v>41900</v>
      </c>
      <c r="P138" s="17">
        <f t="shared" si="33"/>
        <v>45535</v>
      </c>
      <c r="Q138" s="32">
        <v>10</v>
      </c>
      <c r="R138" s="31">
        <v>120</v>
      </c>
      <c r="S138" s="31">
        <f>DATEDIF(O138,P138,"M")</f>
        <v>119</v>
      </c>
      <c r="T138" s="31">
        <f>R138-S138</f>
        <v>1</v>
      </c>
      <c r="U138" s="34">
        <v>0.1</v>
      </c>
      <c r="V138" s="35">
        <v>1365000</v>
      </c>
      <c r="W138" s="36">
        <f>V138/R138</f>
        <v>11375</v>
      </c>
      <c r="X138" s="36">
        <f>S138*W138</f>
        <v>1353625</v>
      </c>
      <c r="Y138" s="35" t="e">
        <f>V138-#REF!</f>
        <v>#REF!</v>
      </c>
      <c r="Z138" s="36">
        <f>V138-X138</f>
        <v>11375</v>
      </c>
      <c r="AA138" s="23" t="s">
        <v>45</v>
      </c>
      <c r="AB138" s="28" t="s">
        <v>37</v>
      </c>
      <c r="AC138" s="37" t="s">
        <v>305</v>
      </c>
    </row>
    <row r="139" spans="1:30" s="38" customFormat="1" x14ac:dyDescent="0.25">
      <c r="A139" s="22">
        <v>3</v>
      </c>
      <c r="B139" s="66">
        <v>1509</v>
      </c>
      <c r="C139" s="93" t="s">
        <v>306</v>
      </c>
      <c r="D139" s="26"/>
      <c r="E139" s="23"/>
      <c r="F139" s="23" t="s">
        <v>133</v>
      </c>
      <c r="G139" s="23"/>
      <c r="H139" s="23" t="s">
        <v>65</v>
      </c>
      <c r="I139" s="23" t="s">
        <v>299</v>
      </c>
      <c r="J139" s="23" t="s">
        <v>300</v>
      </c>
      <c r="K139" s="23"/>
      <c r="L139" s="32" t="s">
        <v>307</v>
      </c>
      <c r="M139" s="28"/>
      <c r="N139" s="94"/>
      <c r="O139" s="30">
        <v>43537</v>
      </c>
      <c r="P139" s="17">
        <f t="shared" si="33"/>
        <v>45535</v>
      </c>
      <c r="Q139" s="32">
        <v>10</v>
      </c>
      <c r="R139" s="31">
        <v>120</v>
      </c>
      <c r="S139" s="31">
        <f>DATEDIF(O139,P139,"M")</f>
        <v>65</v>
      </c>
      <c r="T139" s="31">
        <f>R139-S139</f>
        <v>55</v>
      </c>
      <c r="U139" s="34">
        <v>0.1</v>
      </c>
      <c r="V139" s="35">
        <v>2388600</v>
      </c>
      <c r="W139" s="36">
        <f>V139/R139</f>
        <v>19905</v>
      </c>
      <c r="X139" s="36">
        <f>S139*W139</f>
        <v>1293825</v>
      </c>
      <c r="Y139" s="35" t="e">
        <f>V139-#REF!</f>
        <v>#REF!</v>
      </c>
      <c r="Z139" s="36">
        <f>V139-X139</f>
        <v>1094775</v>
      </c>
      <c r="AA139" s="23" t="s">
        <v>45</v>
      </c>
      <c r="AB139" s="28" t="s">
        <v>37</v>
      </c>
      <c r="AC139" s="37" t="s">
        <v>308</v>
      </c>
    </row>
    <row r="140" spans="1:30" s="38" customFormat="1" ht="15.75" thickBot="1" x14ac:dyDescent="0.3">
      <c r="A140" s="637">
        <v>4</v>
      </c>
      <c r="B140" s="638">
        <v>792</v>
      </c>
      <c r="C140" s="639" t="s">
        <v>309</v>
      </c>
      <c r="D140" s="44" t="s">
        <v>310</v>
      </c>
      <c r="E140" s="42"/>
      <c r="F140" s="42" t="s">
        <v>31</v>
      </c>
      <c r="G140" s="42"/>
      <c r="H140" s="42" t="s">
        <v>43</v>
      </c>
      <c r="I140" s="42" t="s">
        <v>299</v>
      </c>
      <c r="J140" s="42" t="s">
        <v>300</v>
      </c>
      <c r="K140" s="42"/>
      <c r="L140" s="56">
        <v>3737</v>
      </c>
      <c r="M140" s="45"/>
      <c r="N140" s="99"/>
      <c r="O140" s="100">
        <v>39954</v>
      </c>
      <c r="P140" s="17">
        <f t="shared" si="33"/>
        <v>45535</v>
      </c>
      <c r="Q140" s="56">
        <v>10</v>
      </c>
      <c r="R140" s="48">
        <v>120</v>
      </c>
      <c r="S140" s="48">
        <f>R140</f>
        <v>120</v>
      </c>
      <c r="T140" s="48">
        <f>R140-S140</f>
        <v>0</v>
      </c>
      <c r="U140" s="50">
        <v>0.1</v>
      </c>
      <c r="V140" s="640">
        <v>4263070</v>
      </c>
      <c r="W140" s="57">
        <v>0</v>
      </c>
      <c r="X140" s="57">
        <v>4263070</v>
      </c>
      <c r="Y140" s="57" t="e">
        <f>V140-#REF!</f>
        <v>#REF!</v>
      </c>
      <c r="Z140" s="640">
        <f>V140-X140</f>
        <v>0</v>
      </c>
      <c r="AA140" s="638"/>
      <c r="AB140" s="641"/>
      <c r="AC140" s="642"/>
      <c r="AD140" s="38">
        <v>3</v>
      </c>
    </row>
    <row r="141" spans="1:30" s="5" customFormat="1" ht="15.75" thickBot="1" x14ac:dyDescent="0.3">
      <c r="A141" s="103">
        <f>A140</f>
        <v>4</v>
      </c>
      <c r="B141" s="104"/>
      <c r="C141" s="105" t="s">
        <v>311</v>
      </c>
      <c r="D141" s="106"/>
      <c r="E141" s="104"/>
      <c r="F141" s="104"/>
      <c r="G141" s="107"/>
      <c r="H141" s="104"/>
      <c r="I141" s="104"/>
      <c r="J141" s="108"/>
      <c r="K141" s="104"/>
      <c r="L141" s="104"/>
      <c r="M141" s="109"/>
      <c r="N141" s="104"/>
      <c r="O141" s="125"/>
      <c r="P141" s="108" t="s">
        <v>30</v>
      </c>
      <c r="Q141" s="104"/>
      <c r="R141" s="104"/>
      <c r="S141" s="104"/>
      <c r="T141" s="127" t="s">
        <v>30</v>
      </c>
      <c r="U141" s="104"/>
      <c r="V141" s="110">
        <f>SUM(V137:V140)</f>
        <v>10870894</v>
      </c>
      <c r="W141" s="110">
        <f>SUM(W137:W140)</f>
        <v>31280</v>
      </c>
      <c r="X141" s="110">
        <f>SUM(X137:X140)</f>
        <v>9764744</v>
      </c>
      <c r="Y141" s="110" t="e">
        <f>SUM(Y137:Y140)</f>
        <v>#REF!</v>
      </c>
      <c r="Z141" s="110">
        <f>SUM(Z137:Z140)</f>
        <v>1106150</v>
      </c>
      <c r="AA141" s="104"/>
      <c r="AB141" s="109"/>
      <c r="AC141" s="111"/>
    </row>
    <row r="142" spans="1:30" x14ac:dyDescent="0.25">
      <c r="A142" s="39"/>
      <c r="B142" s="112"/>
      <c r="C142" s="113"/>
      <c r="D142" s="114"/>
      <c r="E142" s="112"/>
      <c r="F142" s="112"/>
      <c r="G142" s="112"/>
      <c r="H142" s="112"/>
      <c r="I142" s="112"/>
      <c r="J142" s="82" t="s">
        <v>30</v>
      </c>
      <c r="K142" s="112"/>
      <c r="L142" s="112"/>
      <c r="M142" s="115"/>
      <c r="N142" s="112"/>
      <c r="O142" s="116"/>
      <c r="P142" s="17" t="s">
        <v>30</v>
      </c>
      <c r="Q142" s="112"/>
      <c r="R142" s="112"/>
      <c r="S142" s="112"/>
      <c r="T142" s="89" t="s">
        <v>30</v>
      </c>
      <c r="U142" s="112"/>
      <c r="V142" s="117" t="s">
        <v>30</v>
      </c>
      <c r="W142" s="36" t="s">
        <v>30</v>
      </c>
      <c r="X142" s="36"/>
      <c r="Y142" s="117" t="s">
        <v>30</v>
      </c>
      <c r="Z142" s="91">
        <f>V141-X141</f>
        <v>1106150</v>
      </c>
      <c r="AA142" s="112"/>
      <c r="AB142" s="115"/>
      <c r="AC142" s="118"/>
    </row>
    <row r="143" spans="1:30" x14ac:dyDescent="0.25">
      <c r="A143" s="621">
        <v>1</v>
      </c>
      <c r="B143" s="137">
        <v>709</v>
      </c>
      <c r="C143" s="632" t="s">
        <v>312</v>
      </c>
      <c r="D143" s="648" t="s">
        <v>313</v>
      </c>
      <c r="E143" s="137"/>
      <c r="F143" s="137" t="s">
        <v>31</v>
      </c>
      <c r="G143" s="137"/>
      <c r="H143" s="137" t="s">
        <v>43</v>
      </c>
      <c r="I143" s="137" t="s">
        <v>314</v>
      </c>
      <c r="J143" s="137" t="s">
        <v>315</v>
      </c>
      <c r="K143" s="137"/>
      <c r="L143" s="649">
        <v>1673</v>
      </c>
      <c r="M143" s="138"/>
      <c r="N143" s="650"/>
      <c r="O143" s="651">
        <v>39371</v>
      </c>
      <c r="P143" s="652">
        <f t="shared" ref="P143:P155" si="34">+$P$2</f>
        <v>45535</v>
      </c>
      <c r="Q143" s="649">
        <v>10</v>
      </c>
      <c r="R143" s="653">
        <v>120</v>
      </c>
      <c r="S143" s="653">
        <f>R143</f>
        <v>120</v>
      </c>
      <c r="T143" s="653">
        <f t="shared" ref="T143:T172" si="35">R143-S143</f>
        <v>0</v>
      </c>
      <c r="U143" s="654">
        <v>0.1</v>
      </c>
      <c r="V143" s="626">
        <v>11620084</v>
      </c>
      <c r="W143" s="626">
        <v>0</v>
      </c>
      <c r="X143" s="626">
        <v>11620084</v>
      </c>
      <c r="Y143" s="626" t="e">
        <f>V143-#REF!</f>
        <v>#REF!</v>
      </c>
      <c r="Z143" s="626">
        <f t="shared" ref="Z143:Z155" si="36">V143-X143</f>
        <v>0</v>
      </c>
      <c r="AA143" s="137"/>
      <c r="AB143" s="138"/>
      <c r="AC143" s="630"/>
      <c r="AD143">
        <v>4</v>
      </c>
    </row>
    <row r="144" spans="1:30" s="38" customFormat="1" x14ac:dyDescent="0.25">
      <c r="A144" s="621">
        <v>2</v>
      </c>
      <c r="B144" s="137">
        <v>710</v>
      </c>
      <c r="C144" s="632" t="s">
        <v>316</v>
      </c>
      <c r="D144" s="648" t="s">
        <v>317</v>
      </c>
      <c r="E144" s="137"/>
      <c r="F144" s="137" t="s">
        <v>31</v>
      </c>
      <c r="G144" s="137"/>
      <c r="H144" s="137" t="s">
        <v>43</v>
      </c>
      <c r="I144" s="137" t="s">
        <v>314</v>
      </c>
      <c r="J144" s="137" t="s">
        <v>315</v>
      </c>
      <c r="K144" s="137"/>
      <c r="L144" s="649">
        <v>3292</v>
      </c>
      <c r="M144" s="138"/>
      <c r="N144" s="650"/>
      <c r="O144" s="651">
        <v>39800</v>
      </c>
      <c r="P144" s="652">
        <f t="shared" si="34"/>
        <v>45535</v>
      </c>
      <c r="Q144" s="649">
        <v>10</v>
      </c>
      <c r="R144" s="653">
        <v>120</v>
      </c>
      <c r="S144" s="653">
        <f>R144</f>
        <v>120</v>
      </c>
      <c r="T144" s="653">
        <f t="shared" si="35"/>
        <v>0</v>
      </c>
      <c r="U144" s="654">
        <v>0.1</v>
      </c>
      <c r="V144" s="626">
        <v>10074976</v>
      </c>
      <c r="W144" s="117">
        <v>0</v>
      </c>
      <c r="X144" s="626">
        <v>10074976</v>
      </c>
      <c r="Y144" s="626" t="e">
        <f>V144-#REF!</f>
        <v>#REF!</v>
      </c>
      <c r="Z144" s="117">
        <f t="shared" si="36"/>
        <v>0</v>
      </c>
      <c r="AA144" s="655"/>
      <c r="AB144" s="138"/>
      <c r="AC144" s="630"/>
      <c r="AD144" s="38">
        <v>4</v>
      </c>
    </row>
    <row r="145" spans="1:30" s="38" customFormat="1" ht="12.6" customHeight="1" x14ac:dyDescent="0.25">
      <c r="A145" s="621">
        <v>3</v>
      </c>
      <c r="B145" s="137">
        <v>778</v>
      </c>
      <c r="C145" s="632" t="s">
        <v>318</v>
      </c>
      <c r="D145" s="648" t="s">
        <v>319</v>
      </c>
      <c r="E145" s="137"/>
      <c r="F145" s="137" t="s">
        <v>320</v>
      </c>
      <c r="G145" s="137"/>
      <c r="H145" s="137" t="s">
        <v>43</v>
      </c>
      <c r="I145" s="137" t="s">
        <v>314</v>
      </c>
      <c r="J145" s="137" t="s">
        <v>315</v>
      </c>
      <c r="K145" s="137"/>
      <c r="L145" s="649">
        <v>3076</v>
      </c>
      <c r="M145" s="138"/>
      <c r="N145" s="650"/>
      <c r="O145" s="651">
        <v>40136</v>
      </c>
      <c r="P145" s="652">
        <f t="shared" si="34"/>
        <v>45535</v>
      </c>
      <c r="Q145" s="649">
        <v>10</v>
      </c>
      <c r="R145" s="653">
        <v>120</v>
      </c>
      <c r="S145" s="653">
        <f>R145</f>
        <v>120</v>
      </c>
      <c r="T145" s="653">
        <f t="shared" si="35"/>
        <v>0</v>
      </c>
      <c r="U145" s="654">
        <v>0.1</v>
      </c>
      <c r="V145" s="626">
        <v>15495589.75</v>
      </c>
      <c r="W145" s="117">
        <v>0</v>
      </c>
      <c r="X145" s="626">
        <v>15495589.75</v>
      </c>
      <c r="Y145" s="626" t="e">
        <f>V145-#REF!</f>
        <v>#REF!</v>
      </c>
      <c r="Z145" s="117">
        <f t="shared" si="36"/>
        <v>0</v>
      </c>
      <c r="AA145" s="137"/>
      <c r="AB145" s="138"/>
      <c r="AC145" s="630"/>
      <c r="AD145" s="38">
        <v>4</v>
      </c>
    </row>
    <row r="146" spans="1:30" s="38" customFormat="1" x14ac:dyDescent="0.25">
      <c r="A146" s="621">
        <v>4</v>
      </c>
      <c r="B146" s="137">
        <v>790</v>
      </c>
      <c r="C146" s="632" t="s">
        <v>321</v>
      </c>
      <c r="D146" s="648"/>
      <c r="E146" s="137"/>
      <c r="F146" s="137" t="s">
        <v>133</v>
      </c>
      <c r="G146" s="137"/>
      <c r="H146" s="137" t="s">
        <v>65</v>
      </c>
      <c r="I146" s="137" t="s">
        <v>314</v>
      </c>
      <c r="J146" s="137" t="s">
        <v>315</v>
      </c>
      <c r="K146" s="137"/>
      <c r="L146" s="649">
        <v>3802</v>
      </c>
      <c r="M146" s="138"/>
      <c r="N146" s="650"/>
      <c r="O146" s="651">
        <v>39961</v>
      </c>
      <c r="P146" s="652">
        <f t="shared" si="34"/>
        <v>45535</v>
      </c>
      <c r="Q146" s="649">
        <v>10</v>
      </c>
      <c r="R146" s="653">
        <v>120</v>
      </c>
      <c r="S146" s="653">
        <f>R146</f>
        <v>120</v>
      </c>
      <c r="T146" s="653">
        <f t="shared" si="35"/>
        <v>0</v>
      </c>
      <c r="U146" s="654">
        <v>0.1</v>
      </c>
      <c r="V146" s="626">
        <v>14247870</v>
      </c>
      <c r="W146" s="117">
        <v>0</v>
      </c>
      <c r="X146" s="626">
        <v>14247870</v>
      </c>
      <c r="Y146" s="626" t="e">
        <f>V146-#REF!</f>
        <v>#REF!</v>
      </c>
      <c r="Z146" s="117">
        <f t="shared" si="36"/>
        <v>0</v>
      </c>
      <c r="AA146" s="137"/>
      <c r="AB146" s="138"/>
      <c r="AC146" s="630"/>
      <c r="AD146" s="38">
        <v>4</v>
      </c>
    </row>
    <row r="147" spans="1:30" s="38" customFormat="1" x14ac:dyDescent="0.25">
      <c r="A147" s="621">
        <v>5</v>
      </c>
      <c r="B147" s="137">
        <v>791</v>
      </c>
      <c r="C147" s="632" t="s">
        <v>322</v>
      </c>
      <c r="D147" s="648" t="s">
        <v>323</v>
      </c>
      <c r="E147" s="137"/>
      <c r="F147" s="137" t="s">
        <v>31</v>
      </c>
      <c r="G147" s="137"/>
      <c r="H147" s="137" t="s">
        <v>43</v>
      </c>
      <c r="I147" s="137" t="s">
        <v>314</v>
      </c>
      <c r="J147" s="137" t="s">
        <v>315</v>
      </c>
      <c r="K147" s="137"/>
      <c r="L147" s="649">
        <v>3679</v>
      </c>
      <c r="M147" s="138"/>
      <c r="N147" s="650"/>
      <c r="O147" s="651">
        <v>39923</v>
      </c>
      <c r="P147" s="652">
        <f t="shared" si="34"/>
        <v>45535</v>
      </c>
      <c r="Q147" s="649">
        <v>10</v>
      </c>
      <c r="R147" s="653">
        <v>120</v>
      </c>
      <c r="S147" s="653">
        <f>R147</f>
        <v>120</v>
      </c>
      <c r="T147" s="653">
        <f t="shared" si="35"/>
        <v>0</v>
      </c>
      <c r="U147" s="654">
        <v>0.1</v>
      </c>
      <c r="V147" s="626">
        <v>12007167.25</v>
      </c>
      <c r="W147" s="117">
        <v>0</v>
      </c>
      <c r="X147" s="626">
        <v>12007167.25</v>
      </c>
      <c r="Y147" s="626" t="e">
        <f>V147-#REF!</f>
        <v>#REF!</v>
      </c>
      <c r="Z147" s="117">
        <f t="shared" si="36"/>
        <v>0</v>
      </c>
      <c r="AA147" s="137"/>
      <c r="AB147" s="138"/>
      <c r="AC147" s="630"/>
      <c r="AD147" s="38">
        <v>4</v>
      </c>
    </row>
    <row r="148" spans="1:30" s="38" customFormat="1" x14ac:dyDescent="0.25">
      <c r="A148" s="22">
        <v>6</v>
      </c>
      <c r="B148" s="66">
        <v>1133</v>
      </c>
      <c r="C148" s="93" t="s">
        <v>324</v>
      </c>
      <c r="D148" s="26"/>
      <c r="E148" s="23"/>
      <c r="F148" s="23" t="s">
        <v>31</v>
      </c>
      <c r="G148" s="23"/>
      <c r="H148" s="23" t="s">
        <v>43</v>
      </c>
      <c r="I148" s="23" t="s">
        <v>314</v>
      </c>
      <c r="J148" s="23" t="s">
        <v>315</v>
      </c>
      <c r="K148" s="23"/>
      <c r="L148" s="32" t="s">
        <v>325</v>
      </c>
      <c r="M148" s="28"/>
      <c r="N148" s="94"/>
      <c r="O148" s="30">
        <v>42312</v>
      </c>
      <c r="P148" s="17">
        <f t="shared" si="34"/>
        <v>45535</v>
      </c>
      <c r="Q148" s="32">
        <v>10</v>
      </c>
      <c r="R148" s="31">
        <v>120</v>
      </c>
      <c r="S148" s="31">
        <f t="shared" ref="S148:S155" si="37">DATEDIF(O148,P148,"M")</f>
        <v>105</v>
      </c>
      <c r="T148" s="31">
        <f t="shared" si="35"/>
        <v>15</v>
      </c>
      <c r="U148" s="34">
        <v>0.1</v>
      </c>
      <c r="V148" s="35">
        <v>9995000</v>
      </c>
      <c r="W148" s="36">
        <f t="shared" ref="W148:W172" si="38">V148/R148</f>
        <v>83291.666666666672</v>
      </c>
      <c r="X148" s="36">
        <f t="shared" ref="X148:X155" si="39">S148*W148</f>
        <v>8745625</v>
      </c>
      <c r="Y148" s="35" t="e">
        <f>V148-#REF!</f>
        <v>#REF!</v>
      </c>
      <c r="Z148" s="36">
        <f t="shared" si="36"/>
        <v>1249375</v>
      </c>
      <c r="AA148" s="23" t="s">
        <v>45</v>
      </c>
      <c r="AB148" s="28" t="s">
        <v>37</v>
      </c>
      <c r="AC148" s="37"/>
    </row>
    <row r="149" spans="1:30" s="38" customFormat="1" x14ac:dyDescent="0.25">
      <c r="A149" s="22">
        <v>7</v>
      </c>
      <c r="B149" s="66">
        <v>1134</v>
      </c>
      <c r="C149" s="93" t="s">
        <v>326</v>
      </c>
      <c r="D149" s="26"/>
      <c r="E149" s="23"/>
      <c r="F149" s="23" t="s">
        <v>133</v>
      </c>
      <c r="G149" s="23"/>
      <c r="H149" s="23" t="s">
        <v>65</v>
      </c>
      <c r="I149" s="23" t="s">
        <v>314</v>
      </c>
      <c r="J149" s="23" t="s">
        <v>315</v>
      </c>
      <c r="K149" s="23"/>
      <c r="L149" s="32" t="s">
        <v>327</v>
      </c>
      <c r="M149" s="28"/>
      <c r="N149" s="94"/>
      <c r="O149" s="30">
        <v>42312</v>
      </c>
      <c r="P149" s="17">
        <f t="shared" si="34"/>
        <v>45535</v>
      </c>
      <c r="Q149" s="32">
        <v>10</v>
      </c>
      <c r="R149" s="31">
        <v>120</v>
      </c>
      <c r="S149" s="31">
        <f t="shared" si="37"/>
        <v>105</v>
      </c>
      <c r="T149" s="31">
        <f t="shared" si="35"/>
        <v>15</v>
      </c>
      <c r="U149" s="34">
        <v>0.1</v>
      </c>
      <c r="V149" s="35">
        <v>13999468</v>
      </c>
      <c r="W149" s="36">
        <f t="shared" si="38"/>
        <v>116662.23333333334</v>
      </c>
      <c r="X149" s="36">
        <f t="shared" si="39"/>
        <v>12249534.5</v>
      </c>
      <c r="Y149" s="35" t="e">
        <f>V149-#REF!</f>
        <v>#REF!</v>
      </c>
      <c r="Z149" s="36">
        <f t="shared" si="36"/>
        <v>1749933.5</v>
      </c>
      <c r="AA149" s="23" t="s">
        <v>45</v>
      </c>
      <c r="AB149" s="28" t="s">
        <v>37</v>
      </c>
      <c r="AC149" s="37"/>
    </row>
    <row r="150" spans="1:30" s="38" customFormat="1" x14ac:dyDescent="0.25">
      <c r="A150" s="22">
        <v>8</v>
      </c>
      <c r="B150" s="66">
        <v>1392</v>
      </c>
      <c r="C150" s="93" t="s">
        <v>328</v>
      </c>
      <c r="D150" s="240" t="s">
        <v>329</v>
      </c>
      <c r="E150" s="23"/>
      <c r="F150" s="23" t="s">
        <v>31</v>
      </c>
      <c r="G150" s="23"/>
      <c r="H150" s="23" t="s">
        <v>43</v>
      </c>
      <c r="I150" s="23" t="s">
        <v>314</v>
      </c>
      <c r="J150" s="23" t="s">
        <v>315</v>
      </c>
      <c r="K150" s="23"/>
      <c r="L150" s="32" t="s">
        <v>330</v>
      </c>
      <c r="M150" s="28"/>
      <c r="N150" s="94"/>
      <c r="O150" s="30">
        <v>42944</v>
      </c>
      <c r="P150" s="17">
        <f t="shared" si="34"/>
        <v>45535</v>
      </c>
      <c r="Q150" s="32">
        <v>10</v>
      </c>
      <c r="R150" s="31">
        <v>120</v>
      </c>
      <c r="S150" s="31">
        <f t="shared" si="37"/>
        <v>85</v>
      </c>
      <c r="T150" s="31">
        <f t="shared" si="35"/>
        <v>35</v>
      </c>
      <c r="U150" s="34">
        <v>0.1</v>
      </c>
      <c r="V150" s="35">
        <v>23888683.75</v>
      </c>
      <c r="W150" s="36">
        <f t="shared" si="38"/>
        <v>199072.36458333334</v>
      </c>
      <c r="X150" s="36">
        <f t="shared" si="39"/>
        <v>16921150.989583336</v>
      </c>
      <c r="Y150" s="35" t="e">
        <f>V150-#REF!</f>
        <v>#REF!</v>
      </c>
      <c r="Z150" s="36">
        <f t="shared" si="36"/>
        <v>6967532.7604166642</v>
      </c>
      <c r="AA150" s="23" t="s">
        <v>45</v>
      </c>
      <c r="AB150" s="28" t="s">
        <v>37</v>
      </c>
      <c r="AC150" s="37" t="s">
        <v>30</v>
      </c>
    </row>
    <row r="151" spans="1:30" s="38" customFormat="1" x14ac:dyDescent="0.25">
      <c r="A151" s="22">
        <v>9</v>
      </c>
      <c r="B151" s="66">
        <v>1393</v>
      </c>
      <c r="C151" s="93" t="s">
        <v>331</v>
      </c>
      <c r="D151" s="240" t="s">
        <v>332</v>
      </c>
      <c r="E151" s="23"/>
      <c r="F151" s="23" t="s">
        <v>31</v>
      </c>
      <c r="G151" s="23"/>
      <c r="H151" s="23" t="s">
        <v>43</v>
      </c>
      <c r="I151" s="23" t="s">
        <v>314</v>
      </c>
      <c r="J151" s="23" t="s">
        <v>315</v>
      </c>
      <c r="K151" s="23"/>
      <c r="L151" s="32" t="s">
        <v>330</v>
      </c>
      <c r="M151" s="28"/>
      <c r="N151" s="94"/>
      <c r="O151" s="30">
        <v>42944</v>
      </c>
      <c r="P151" s="17">
        <f t="shared" si="34"/>
        <v>45535</v>
      </c>
      <c r="Q151" s="32">
        <v>10</v>
      </c>
      <c r="R151" s="31">
        <v>120</v>
      </c>
      <c r="S151" s="31">
        <f t="shared" si="37"/>
        <v>85</v>
      </c>
      <c r="T151" s="31">
        <f t="shared" si="35"/>
        <v>35</v>
      </c>
      <c r="U151" s="34">
        <v>0.1</v>
      </c>
      <c r="V151" s="35">
        <v>10796819</v>
      </c>
      <c r="W151" s="36">
        <f t="shared" si="38"/>
        <v>89973.491666666669</v>
      </c>
      <c r="X151" s="36">
        <f t="shared" si="39"/>
        <v>7647746.791666667</v>
      </c>
      <c r="Y151" s="35" t="e">
        <f>V151-#REF!</f>
        <v>#REF!</v>
      </c>
      <c r="Z151" s="36">
        <f t="shared" si="36"/>
        <v>3149072.208333333</v>
      </c>
      <c r="AA151" s="23" t="s">
        <v>45</v>
      </c>
      <c r="AB151" s="28" t="s">
        <v>37</v>
      </c>
      <c r="AC151" s="37" t="s">
        <v>30</v>
      </c>
    </row>
    <row r="152" spans="1:30" s="38" customFormat="1" x14ac:dyDescent="0.25">
      <c r="A152" s="22">
        <v>10</v>
      </c>
      <c r="B152" s="66">
        <v>1461</v>
      </c>
      <c r="C152" s="93" t="s">
        <v>333</v>
      </c>
      <c r="D152" s="209"/>
      <c r="E152" s="210"/>
      <c r="F152" s="23" t="s">
        <v>31</v>
      </c>
      <c r="G152" s="23"/>
      <c r="H152" s="23" t="s">
        <v>43</v>
      </c>
      <c r="I152" s="23" t="s">
        <v>314</v>
      </c>
      <c r="J152" s="23" t="s">
        <v>315</v>
      </c>
      <c r="K152" s="23"/>
      <c r="L152" s="32" t="s">
        <v>334</v>
      </c>
      <c r="M152" s="28"/>
      <c r="N152" s="94"/>
      <c r="O152" s="30">
        <v>43209</v>
      </c>
      <c r="P152" s="17">
        <f t="shared" si="34"/>
        <v>45535</v>
      </c>
      <c r="Q152" s="32">
        <v>10</v>
      </c>
      <c r="R152" s="31">
        <v>120</v>
      </c>
      <c r="S152" s="31">
        <f t="shared" si="37"/>
        <v>76</v>
      </c>
      <c r="T152" s="31">
        <f t="shared" si="35"/>
        <v>44</v>
      </c>
      <c r="U152" s="34">
        <v>0.1</v>
      </c>
      <c r="V152" s="35">
        <v>18809406</v>
      </c>
      <c r="W152" s="36">
        <f t="shared" si="38"/>
        <v>156745.04999999999</v>
      </c>
      <c r="X152" s="36">
        <f t="shared" si="39"/>
        <v>11912623.799999999</v>
      </c>
      <c r="Y152" s="35" t="e">
        <f>V152-#REF!</f>
        <v>#REF!</v>
      </c>
      <c r="Z152" s="36">
        <f t="shared" si="36"/>
        <v>6896782.2000000011</v>
      </c>
      <c r="AA152" s="23" t="s">
        <v>45</v>
      </c>
      <c r="AB152" s="28" t="s">
        <v>37</v>
      </c>
      <c r="AC152" s="37" t="s">
        <v>335</v>
      </c>
    </row>
    <row r="153" spans="1:30" s="38" customFormat="1" x14ac:dyDescent="0.25">
      <c r="A153" s="22">
        <v>11</v>
      </c>
      <c r="B153" s="66">
        <v>1462</v>
      </c>
      <c r="C153" s="93" t="s">
        <v>336</v>
      </c>
      <c r="D153" s="209"/>
      <c r="E153" s="210"/>
      <c r="F153" s="23" t="s">
        <v>31</v>
      </c>
      <c r="G153" s="23"/>
      <c r="H153" s="23" t="s">
        <v>43</v>
      </c>
      <c r="I153" s="23" t="s">
        <v>314</v>
      </c>
      <c r="J153" s="23" t="s">
        <v>315</v>
      </c>
      <c r="K153" s="23"/>
      <c r="L153" s="32" t="s">
        <v>334</v>
      </c>
      <c r="M153" s="23"/>
      <c r="N153" s="94"/>
      <c r="O153" s="60">
        <v>43209</v>
      </c>
      <c r="P153" s="17">
        <f t="shared" si="34"/>
        <v>45535</v>
      </c>
      <c r="Q153" s="32">
        <v>10</v>
      </c>
      <c r="R153" s="31">
        <v>120</v>
      </c>
      <c r="S153" s="31">
        <f t="shared" si="37"/>
        <v>76</v>
      </c>
      <c r="T153" s="31">
        <f t="shared" si="35"/>
        <v>44</v>
      </c>
      <c r="U153" s="34">
        <v>0.1</v>
      </c>
      <c r="V153" s="35">
        <v>18809406</v>
      </c>
      <c r="W153" s="35">
        <f t="shared" si="38"/>
        <v>156745.04999999999</v>
      </c>
      <c r="X153" s="35">
        <f t="shared" si="39"/>
        <v>11912623.799999999</v>
      </c>
      <c r="Y153" s="35" t="e">
        <f>V153-#REF!</f>
        <v>#REF!</v>
      </c>
      <c r="Z153" s="35">
        <f t="shared" si="36"/>
        <v>6896782.2000000011</v>
      </c>
      <c r="AA153" s="23" t="s">
        <v>45</v>
      </c>
      <c r="AB153" s="28" t="s">
        <v>37</v>
      </c>
      <c r="AC153" s="37" t="s">
        <v>337</v>
      </c>
    </row>
    <row r="154" spans="1:30" s="5" customFormat="1" ht="67.5" x14ac:dyDescent="0.25">
      <c r="A154" s="22">
        <v>12</v>
      </c>
      <c r="B154" s="61">
        <v>2064</v>
      </c>
      <c r="C154" s="241" t="s">
        <v>338</v>
      </c>
      <c r="D154" s="242" t="s">
        <v>339</v>
      </c>
      <c r="E154" s="210"/>
      <c r="F154" s="23" t="s">
        <v>31</v>
      </c>
      <c r="G154" s="23"/>
      <c r="H154" s="23" t="s">
        <v>43</v>
      </c>
      <c r="I154" s="23" t="s">
        <v>314</v>
      </c>
      <c r="J154" s="23" t="s">
        <v>315</v>
      </c>
      <c r="K154" s="23"/>
      <c r="L154" s="243" t="s">
        <v>340</v>
      </c>
      <c r="M154" s="23"/>
      <c r="N154" s="94"/>
      <c r="O154" s="224">
        <v>44399</v>
      </c>
      <c r="P154" s="17">
        <f t="shared" si="34"/>
        <v>45535</v>
      </c>
      <c r="Q154" s="32">
        <v>10</v>
      </c>
      <c r="R154" s="31">
        <v>120</v>
      </c>
      <c r="S154" s="31">
        <f t="shared" si="37"/>
        <v>37</v>
      </c>
      <c r="T154" s="31">
        <f t="shared" si="35"/>
        <v>83</v>
      </c>
      <c r="U154" s="34">
        <v>0.1</v>
      </c>
      <c r="V154" s="244">
        <v>25000000</v>
      </c>
      <c r="W154" s="35">
        <f t="shared" si="38"/>
        <v>208333.33333333334</v>
      </c>
      <c r="X154" s="35">
        <f t="shared" si="39"/>
        <v>7708333.333333334</v>
      </c>
      <c r="Y154" s="35"/>
      <c r="Z154" s="35">
        <f t="shared" si="36"/>
        <v>17291666.666666664</v>
      </c>
      <c r="AA154" s="23" t="s">
        <v>45</v>
      </c>
      <c r="AB154" s="28" t="s">
        <v>37</v>
      </c>
      <c r="AC154" s="37"/>
    </row>
    <row r="155" spans="1:30" s="5" customFormat="1" ht="27.75" thickBot="1" x14ac:dyDescent="0.3">
      <c r="A155" s="121">
        <v>13</v>
      </c>
      <c r="B155" s="245">
        <v>2079</v>
      </c>
      <c r="C155" s="246" t="s">
        <v>341</v>
      </c>
      <c r="D155" s="247" t="s">
        <v>342</v>
      </c>
      <c r="E155" s="248"/>
      <c r="F155" s="42" t="s">
        <v>31</v>
      </c>
      <c r="G155" s="42"/>
      <c r="H155" s="42" t="s">
        <v>43</v>
      </c>
      <c r="I155" s="42" t="s">
        <v>314</v>
      </c>
      <c r="J155" s="42" t="s">
        <v>315</v>
      </c>
      <c r="K155" s="42"/>
      <c r="L155" s="249" t="s">
        <v>109</v>
      </c>
      <c r="M155" s="42"/>
      <c r="N155" s="99"/>
      <c r="O155" s="228">
        <v>42515</v>
      </c>
      <c r="P155" s="17">
        <f t="shared" si="34"/>
        <v>45535</v>
      </c>
      <c r="Q155" s="56">
        <v>10</v>
      </c>
      <c r="R155" s="48">
        <v>120</v>
      </c>
      <c r="S155" s="48">
        <f t="shared" si="37"/>
        <v>99</v>
      </c>
      <c r="T155" s="48">
        <f t="shared" si="35"/>
        <v>21</v>
      </c>
      <c r="U155" s="50">
        <v>0.1</v>
      </c>
      <c r="V155" s="250">
        <v>24444630</v>
      </c>
      <c r="W155" s="57">
        <f t="shared" si="38"/>
        <v>203705.25</v>
      </c>
      <c r="X155" s="57">
        <f t="shared" si="39"/>
        <v>20166819.75</v>
      </c>
      <c r="Y155" s="57"/>
      <c r="Z155" s="57">
        <f t="shared" si="36"/>
        <v>4277810.25</v>
      </c>
      <c r="AA155" s="42" t="s">
        <v>45</v>
      </c>
      <c r="AB155" s="45" t="s">
        <v>37</v>
      </c>
      <c r="AC155" s="102"/>
    </row>
    <row r="156" spans="1:30" s="5" customFormat="1" ht="15.75" thickBot="1" x14ac:dyDescent="0.3">
      <c r="A156" s="103">
        <f>A155</f>
        <v>13</v>
      </c>
      <c r="B156" s="104"/>
      <c r="C156" s="105" t="s">
        <v>343</v>
      </c>
      <c r="D156" s="106"/>
      <c r="E156" s="108"/>
      <c r="F156" s="104"/>
      <c r="G156" s="107"/>
      <c r="H156" s="104"/>
      <c r="I156" s="104"/>
      <c r="J156" s="108"/>
      <c r="K156" s="104"/>
      <c r="L156" s="104"/>
      <c r="M156" s="109"/>
      <c r="N156" s="104"/>
      <c r="O156" s="125"/>
      <c r="P156" s="108" t="s">
        <v>30</v>
      </c>
      <c r="Q156" s="104"/>
      <c r="R156" s="104"/>
      <c r="S156" s="104"/>
      <c r="T156" s="104" t="s">
        <v>30</v>
      </c>
      <c r="U156" s="104"/>
      <c r="V156" s="110">
        <f>SUM(V143:V155)</f>
        <v>209189099.75</v>
      </c>
      <c r="W156" s="110">
        <f t="shared" ref="W156:Z156" si="40">SUM(W143:W155)</f>
        <v>1214528.4395833337</v>
      </c>
      <c r="X156" s="110">
        <f t="shared" si="40"/>
        <v>160710144.96458334</v>
      </c>
      <c r="Y156" s="110" t="e">
        <f t="shared" si="40"/>
        <v>#REF!</v>
      </c>
      <c r="Z156" s="110">
        <f t="shared" si="40"/>
        <v>48478954.785416663</v>
      </c>
      <c r="AA156" s="104"/>
      <c r="AB156" s="109"/>
      <c r="AC156" s="111"/>
    </row>
    <row r="157" spans="1:30" x14ac:dyDescent="0.25">
      <c r="A157" s="39"/>
      <c r="B157" s="112"/>
      <c r="C157" s="113"/>
      <c r="D157" s="114"/>
      <c r="E157" s="112"/>
      <c r="F157" s="112"/>
      <c r="G157" s="112"/>
      <c r="H157" s="112"/>
      <c r="I157" s="112"/>
      <c r="J157" s="82" t="s">
        <v>30</v>
      </c>
      <c r="K157" s="112"/>
      <c r="L157" s="112"/>
      <c r="M157" s="115"/>
      <c r="N157" s="112"/>
      <c r="O157" s="116"/>
      <c r="P157" s="17" t="s">
        <v>30</v>
      </c>
      <c r="Q157" s="112"/>
      <c r="R157" s="112"/>
      <c r="S157" s="112"/>
      <c r="T157" s="89" t="s">
        <v>30</v>
      </c>
      <c r="U157" s="112"/>
      <c r="V157" s="117" t="s">
        <v>30</v>
      </c>
      <c r="W157" s="36" t="s">
        <v>30</v>
      </c>
      <c r="X157" s="36"/>
      <c r="Y157" s="117" t="s">
        <v>30</v>
      </c>
      <c r="Z157" s="91">
        <f>V156-X156</f>
        <v>48478954.785416663</v>
      </c>
      <c r="AA157" s="112"/>
      <c r="AB157" s="115"/>
      <c r="AC157" s="251"/>
    </row>
    <row r="158" spans="1:30" ht="39.75" thickBot="1" x14ac:dyDescent="0.3">
      <c r="A158" s="96">
        <v>1</v>
      </c>
      <c r="B158" s="197">
        <v>2174</v>
      </c>
      <c r="C158" s="252" t="s">
        <v>344</v>
      </c>
      <c r="D158" s="253"/>
      <c r="E158" s="254" t="s">
        <v>345</v>
      </c>
      <c r="F158" s="197" t="s">
        <v>346</v>
      </c>
      <c r="G158" s="255" t="s">
        <v>347</v>
      </c>
      <c r="H158" s="197" t="s">
        <v>43</v>
      </c>
      <c r="I158" s="23" t="s">
        <v>348</v>
      </c>
      <c r="J158" s="256" t="s">
        <v>349</v>
      </c>
      <c r="K158" s="254"/>
      <c r="L158" s="197" t="s">
        <v>350</v>
      </c>
      <c r="M158" s="257" t="s">
        <v>351</v>
      </c>
      <c r="N158" s="258" t="s">
        <v>352</v>
      </c>
      <c r="O158" s="100">
        <v>44935</v>
      </c>
      <c r="P158" s="17">
        <f t="shared" ref="P158" si="41">+$P$2</f>
        <v>45535</v>
      </c>
      <c r="Q158" s="197">
        <v>10</v>
      </c>
      <c r="R158" s="197">
        <v>120</v>
      </c>
      <c r="S158" s="197">
        <f>DATEDIF(O158,P158,"M")</f>
        <v>19</v>
      </c>
      <c r="T158" s="259">
        <f t="shared" si="35"/>
        <v>101</v>
      </c>
      <c r="U158" s="50">
        <v>0.1</v>
      </c>
      <c r="V158" s="57">
        <v>685458.25</v>
      </c>
      <c r="W158" s="57">
        <f t="shared" si="38"/>
        <v>5712.1520833333334</v>
      </c>
      <c r="X158" s="51">
        <f>W158*S158</f>
        <v>108530.88958333334</v>
      </c>
      <c r="Y158" s="260"/>
      <c r="Z158" s="51">
        <f>V158-X158</f>
        <v>576927.3604166666</v>
      </c>
      <c r="AA158" s="197" t="s">
        <v>353</v>
      </c>
      <c r="AB158" s="261"/>
      <c r="AC158" s="262" t="s">
        <v>354</v>
      </c>
    </row>
    <row r="159" spans="1:30" s="5" customFormat="1" ht="15.75" thickBot="1" x14ac:dyDescent="0.3">
      <c r="A159" s="103">
        <f>A158</f>
        <v>1</v>
      </c>
      <c r="B159" s="104"/>
      <c r="C159" s="105" t="s">
        <v>355</v>
      </c>
      <c r="D159" s="106"/>
      <c r="E159" s="108"/>
      <c r="F159" s="104"/>
      <c r="G159" s="107"/>
      <c r="H159" s="104"/>
      <c r="I159" s="104"/>
      <c r="J159" s="108"/>
      <c r="K159" s="104"/>
      <c r="L159" s="104"/>
      <c r="M159" s="109"/>
      <c r="N159" s="104"/>
      <c r="O159" s="125"/>
      <c r="P159" s="108" t="s">
        <v>30</v>
      </c>
      <c r="Q159" s="104"/>
      <c r="R159" s="104"/>
      <c r="S159" s="104"/>
      <c r="T159" s="104"/>
      <c r="U159" s="104"/>
      <c r="V159" s="110">
        <f>SUM(V158)</f>
        <v>685458.25</v>
      </c>
      <c r="W159" s="110">
        <f>SUM(W158)</f>
        <v>5712.1520833333334</v>
      </c>
      <c r="X159" s="110">
        <f>SUM(X158)</f>
        <v>108530.88958333334</v>
      </c>
      <c r="Y159" s="110">
        <f>SUM(Y158)</f>
        <v>0</v>
      </c>
      <c r="Z159" s="110">
        <f>SUM(Z158)</f>
        <v>576927.3604166666</v>
      </c>
      <c r="AA159" s="104"/>
      <c r="AB159" s="109"/>
      <c r="AC159" s="111"/>
    </row>
    <row r="160" spans="1:30" x14ac:dyDescent="0.25">
      <c r="A160" s="39"/>
      <c r="B160" s="112"/>
      <c r="C160" s="113"/>
      <c r="D160" s="114"/>
      <c r="E160" s="112"/>
      <c r="F160" s="112"/>
      <c r="G160" s="112"/>
      <c r="H160" s="112"/>
      <c r="I160" s="112"/>
      <c r="J160" s="82"/>
      <c r="K160" s="112"/>
      <c r="L160" s="112"/>
      <c r="M160" s="263"/>
      <c r="N160" s="112"/>
      <c r="O160" s="116"/>
      <c r="P160" s="17" t="s">
        <v>30</v>
      </c>
      <c r="Q160" s="112"/>
      <c r="R160" s="112"/>
      <c r="S160" s="112"/>
      <c r="T160" s="89"/>
      <c r="U160" s="112"/>
      <c r="V160" s="117"/>
      <c r="W160" s="36"/>
      <c r="X160" s="36"/>
      <c r="Y160" s="117"/>
      <c r="Z160" s="91">
        <f>V159-X159</f>
        <v>576927.3604166666</v>
      </c>
      <c r="AA160" s="112"/>
      <c r="AB160" s="115"/>
      <c r="AC160" s="251"/>
    </row>
    <row r="161" spans="1:30" x14ac:dyDescent="0.25">
      <c r="A161" s="39">
        <v>1</v>
      </c>
      <c r="B161" s="112">
        <v>1719</v>
      </c>
      <c r="C161" s="93" t="s">
        <v>356</v>
      </c>
      <c r="D161" s="211" t="s">
        <v>357</v>
      </c>
      <c r="E161" s="212"/>
      <c r="F161" s="23" t="s">
        <v>229</v>
      </c>
      <c r="G161" s="212"/>
      <c r="H161" s="23" t="s">
        <v>43</v>
      </c>
      <c r="I161" s="68" t="s">
        <v>358</v>
      </c>
      <c r="J161" s="23" t="s">
        <v>359</v>
      </c>
      <c r="K161" s="29"/>
      <c r="L161" s="32" t="s">
        <v>360</v>
      </c>
      <c r="M161" s="264"/>
      <c r="N161" s="94"/>
      <c r="O161" s="17" t="s">
        <v>361</v>
      </c>
      <c r="P161" s="17">
        <f t="shared" ref="P161:P172" si="42">+$P$2</f>
        <v>45535</v>
      </c>
      <c r="Q161" s="31">
        <v>20</v>
      </c>
      <c r="R161" s="32">
        <v>240</v>
      </c>
      <c r="S161" s="32">
        <f t="shared" ref="S161:S172" si="43">DATEDIF(O161,P161,"M")</f>
        <v>45</v>
      </c>
      <c r="T161" s="32">
        <f t="shared" si="35"/>
        <v>195</v>
      </c>
      <c r="U161" s="34">
        <v>0.05</v>
      </c>
      <c r="V161" s="35">
        <v>84967.4</v>
      </c>
      <c r="W161" s="36">
        <f t="shared" si="38"/>
        <v>354.03083333333331</v>
      </c>
      <c r="X161" s="36">
        <f t="shared" ref="X161:X172" si="44">S161*W161</f>
        <v>15931.387499999999</v>
      </c>
      <c r="Y161" s="35" t="e">
        <f>V161-#REF!</f>
        <v>#REF!</v>
      </c>
      <c r="Z161" s="36">
        <f t="shared" ref="Z161:Z172" si="45">V161-X161</f>
        <v>69036.012499999997</v>
      </c>
      <c r="AA161" s="23" t="s">
        <v>45</v>
      </c>
      <c r="AB161" s="28" t="s">
        <v>232</v>
      </c>
      <c r="AC161" s="37"/>
    </row>
    <row r="162" spans="1:30" s="38" customFormat="1" x14ac:dyDescent="0.25">
      <c r="A162" s="22">
        <v>2</v>
      </c>
      <c r="B162" s="66">
        <v>1720</v>
      </c>
      <c r="C162" s="93" t="s">
        <v>356</v>
      </c>
      <c r="D162" s="211" t="s">
        <v>362</v>
      </c>
      <c r="E162" s="212"/>
      <c r="F162" s="23" t="s">
        <v>229</v>
      </c>
      <c r="G162" s="212"/>
      <c r="H162" s="23" t="s">
        <v>43</v>
      </c>
      <c r="I162" s="68" t="s">
        <v>358</v>
      </c>
      <c r="J162" s="23" t="s">
        <v>359</v>
      </c>
      <c r="K162" s="29"/>
      <c r="L162" s="32" t="s">
        <v>360</v>
      </c>
      <c r="M162" s="264"/>
      <c r="N162" s="94"/>
      <c r="O162" s="17" t="s">
        <v>361</v>
      </c>
      <c r="P162" s="17">
        <f t="shared" si="42"/>
        <v>45535</v>
      </c>
      <c r="Q162" s="31">
        <v>20</v>
      </c>
      <c r="R162" s="32">
        <v>240</v>
      </c>
      <c r="S162" s="32">
        <f t="shared" si="43"/>
        <v>45</v>
      </c>
      <c r="T162" s="32">
        <f t="shared" si="35"/>
        <v>195</v>
      </c>
      <c r="U162" s="34">
        <v>0.05</v>
      </c>
      <c r="V162" s="35">
        <v>84967.4</v>
      </c>
      <c r="W162" s="36">
        <f t="shared" si="38"/>
        <v>354.03083333333331</v>
      </c>
      <c r="X162" s="36">
        <f t="shared" si="44"/>
        <v>15931.387499999999</v>
      </c>
      <c r="Y162" s="35" t="e">
        <f>V162-#REF!</f>
        <v>#REF!</v>
      </c>
      <c r="Z162" s="36">
        <f t="shared" si="45"/>
        <v>69036.012499999997</v>
      </c>
      <c r="AA162" s="23" t="s">
        <v>45</v>
      </c>
      <c r="AB162" s="28" t="s">
        <v>232</v>
      </c>
      <c r="AC162" s="37"/>
    </row>
    <row r="163" spans="1:30" s="38" customFormat="1" x14ac:dyDescent="0.25">
      <c r="A163" s="22">
        <v>3</v>
      </c>
      <c r="B163" s="66">
        <v>1721</v>
      </c>
      <c r="C163" s="93" t="s">
        <v>356</v>
      </c>
      <c r="D163" s="211" t="s">
        <v>363</v>
      </c>
      <c r="E163" s="212"/>
      <c r="F163" s="23" t="s">
        <v>229</v>
      </c>
      <c r="G163" s="212"/>
      <c r="H163" s="23" t="s">
        <v>43</v>
      </c>
      <c r="I163" s="68" t="s">
        <v>358</v>
      </c>
      <c r="J163" s="23" t="s">
        <v>359</v>
      </c>
      <c r="K163" s="29"/>
      <c r="L163" s="32" t="s">
        <v>360</v>
      </c>
      <c r="M163" s="264"/>
      <c r="N163" s="94"/>
      <c r="O163" s="17" t="s">
        <v>361</v>
      </c>
      <c r="P163" s="17">
        <f t="shared" si="42"/>
        <v>45535</v>
      </c>
      <c r="Q163" s="31">
        <v>20</v>
      </c>
      <c r="R163" s="32">
        <v>240</v>
      </c>
      <c r="S163" s="32">
        <f t="shared" si="43"/>
        <v>45</v>
      </c>
      <c r="T163" s="32">
        <f t="shared" si="35"/>
        <v>195</v>
      </c>
      <c r="U163" s="34">
        <v>0.05</v>
      </c>
      <c r="V163" s="35">
        <v>84967.4</v>
      </c>
      <c r="W163" s="36">
        <f t="shared" si="38"/>
        <v>354.03083333333331</v>
      </c>
      <c r="X163" s="36">
        <f t="shared" si="44"/>
        <v>15931.387499999999</v>
      </c>
      <c r="Y163" s="35" t="e">
        <f>V163-#REF!</f>
        <v>#REF!</v>
      </c>
      <c r="Z163" s="36">
        <f t="shared" si="45"/>
        <v>69036.012499999997</v>
      </c>
      <c r="AA163" s="23" t="s">
        <v>45</v>
      </c>
      <c r="AB163" s="28" t="s">
        <v>232</v>
      </c>
      <c r="AC163" s="37"/>
    </row>
    <row r="164" spans="1:30" s="38" customFormat="1" x14ac:dyDescent="0.25">
      <c r="A164" s="22">
        <v>4</v>
      </c>
      <c r="B164" s="66">
        <v>1722</v>
      </c>
      <c r="C164" s="93" t="s">
        <v>356</v>
      </c>
      <c r="D164" s="211" t="s">
        <v>364</v>
      </c>
      <c r="E164" s="212"/>
      <c r="F164" s="23" t="s">
        <v>229</v>
      </c>
      <c r="G164" s="212"/>
      <c r="H164" s="23" t="s">
        <v>43</v>
      </c>
      <c r="I164" s="68" t="s">
        <v>358</v>
      </c>
      <c r="J164" s="23" t="s">
        <v>359</v>
      </c>
      <c r="K164" s="29"/>
      <c r="L164" s="32" t="s">
        <v>360</v>
      </c>
      <c r="M164" s="264"/>
      <c r="N164" s="94"/>
      <c r="O164" s="17" t="s">
        <v>361</v>
      </c>
      <c r="P164" s="17">
        <f t="shared" si="42"/>
        <v>45535</v>
      </c>
      <c r="Q164" s="31">
        <v>20</v>
      </c>
      <c r="R164" s="32">
        <v>240</v>
      </c>
      <c r="S164" s="32">
        <f t="shared" si="43"/>
        <v>45</v>
      </c>
      <c r="T164" s="32">
        <f t="shared" si="35"/>
        <v>195</v>
      </c>
      <c r="U164" s="34">
        <v>0.05</v>
      </c>
      <c r="V164" s="35">
        <v>84967.4</v>
      </c>
      <c r="W164" s="36">
        <f t="shared" si="38"/>
        <v>354.03083333333331</v>
      </c>
      <c r="X164" s="36">
        <f t="shared" si="44"/>
        <v>15931.387499999999</v>
      </c>
      <c r="Y164" s="35" t="e">
        <f>V164-#REF!</f>
        <v>#REF!</v>
      </c>
      <c r="Z164" s="36">
        <f t="shared" si="45"/>
        <v>69036.012499999997</v>
      </c>
      <c r="AA164" s="23" t="s">
        <v>45</v>
      </c>
      <c r="AB164" s="28" t="s">
        <v>232</v>
      </c>
      <c r="AC164" s="37"/>
    </row>
    <row r="165" spans="1:30" s="38" customFormat="1" x14ac:dyDescent="0.25">
      <c r="A165" s="22">
        <v>5</v>
      </c>
      <c r="B165" s="66">
        <v>1724</v>
      </c>
      <c r="C165" s="93" t="s">
        <v>356</v>
      </c>
      <c r="D165" s="211" t="s">
        <v>365</v>
      </c>
      <c r="E165" s="212"/>
      <c r="F165" s="23" t="s">
        <v>229</v>
      </c>
      <c r="G165" s="212"/>
      <c r="H165" s="23" t="s">
        <v>43</v>
      </c>
      <c r="I165" s="68" t="s">
        <v>358</v>
      </c>
      <c r="J165" s="23" t="s">
        <v>359</v>
      </c>
      <c r="K165" s="29"/>
      <c r="L165" s="32" t="s">
        <v>360</v>
      </c>
      <c r="M165" s="264"/>
      <c r="N165" s="94"/>
      <c r="O165" s="17" t="s">
        <v>361</v>
      </c>
      <c r="P165" s="17">
        <f t="shared" si="42"/>
        <v>45535</v>
      </c>
      <c r="Q165" s="31">
        <v>20</v>
      </c>
      <c r="R165" s="32">
        <v>240</v>
      </c>
      <c r="S165" s="32">
        <f t="shared" si="43"/>
        <v>45</v>
      </c>
      <c r="T165" s="32">
        <f t="shared" si="35"/>
        <v>195</v>
      </c>
      <c r="U165" s="34">
        <v>0.05</v>
      </c>
      <c r="V165" s="35">
        <v>84967.4</v>
      </c>
      <c r="W165" s="36">
        <f t="shared" si="38"/>
        <v>354.03083333333331</v>
      </c>
      <c r="X165" s="36">
        <f t="shared" si="44"/>
        <v>15931.387499999999</v>
      </c>
      <c r="Y165" s="35" t="e">
        <f>V165-#REF!</f>
        <v>#REF!</v>
      </c>
      <c r="Z165" s="36">
        <f t="shared" si="45"/>
        <v>69036.012499999997</v>
      </c>
      <c r="AA165" s="23" t="s">
        <v>45</v>
      </c>
      <c r="AB165" s="28" t="s">
        <v>232</v>
      </c>
      <c r="AC165" s="37"/>
    </row>
    <row r="166" spans="1:30" s="38" customFormat="1" x14ac:dyDescent="0.25">
      <c r="A166" s="22">
        <v>6</v>
      </c>
      <c r="B166" s="66">
        <v>1877</v>
      </c>
      <c r="C166" s="93" t="s">
        <v>356</v>
      </c>
      <c r="D166" s="211" t="s">
        <v>366</v>
      </c>
      <c r="E166" s="212"/>
      <c r="F166" s="23" t="s">
        <v>31</v>
      </c>
      <c r="G166" s="212"/>
      <c r="H166" s="23" t="s">
        <v>43</v>
      </c>
      <c r="I166" s="68" t="s">
        <v>358</v>
      </c>
      <c r="J166" s="23" t="s">
        <v>359</v>
      </c>
      <c r="K166" s="29"/>
      <c r="L166" s="32" t="s">
        <v>360</v>
      </c>
      <c r="M166" s="264"/>
      <c r="N166" s="94"/>
      <c r="O166" s="17" t="s">
        <v>361</v>
      </c>
      <c r="P166" s="17">
        <f t="shared" si="42"/>
        <v>45535</v>
      </c>
      <c r="Q166" s="31">
        <v>20</v>
      </c>
      <c r="R166" s="32">
        <v>240</v>
      </c>
      <c r="S166" s="32">
        <f t="shared" si="43"/>
        <v>45</v>
      </c>
      <c r="T166" s="32">
        <f t="shared" si="35"/>
        <v>195</v>
      </c>
      <c r="U166" s="34">
        <v>0.05</v>
      </c>
      <c r="V166" s="35">
        <v>84967.4</v>
      </c>
      <c r="W166" s="36">
        <f t="shared" si="38"/>
        <v>354.03083333333331</v>
      </c>
      <c r="X166" s="36">
        <f t="shared" si="44"/>
        <v>15931.387499999999</v>
      </c>
      <c r="Y166" s="35" t="e">
        <f>V166-#REF!</f>
        <v>#REF!</v>
      </c>
      <c r="Z166" s="36">
        <f t="shared" si="45"/>
        <v>69036.012499999997</v>
      </c>
      <c r="AA166" s="23" t="s">
        <v>45</v>
      </c>
      <c r="AB166" s="28" t="s">
        <v>232</v>
      </c>
      <c r="AC166" s="37"/>
    </row>
    <row r="167" spans="1:30" s="38" customFormat="1" x14ac:dyDescent="0.25">
      <c r="A167" s="22">
        <v>7</v>
      </c>
      <c r="B167" s="66">
        <v>1878</v>
      </c>
      <c r="C167" s="93" t="s">
        <v>356</v>
      </c>
      <c r="D167" s="211" t="s">
        <v>367</v>
      </c>
      <c r="E167" s="212"/>
      <c r="F167" s="23" t="s">
        <v>31</v>
      </c>
      <c r="G167" s="212"/>
      <c r="H167" s="23" t="s">
        <v>43</v>
      </c>
      <c r="I167" s="68" t="s">
        <v>358</v>
      </c>
      <c r="J167" s="23" t="s">
        <v>359</v>
      </c>
      <c r="K167" s="29"/>
      <c r="L167" s="32" t="s">
        <v>360</v>
      </c>
      <c r="M167" s="264"/>
      <c r="N167" s="94"/>
      <c r="O167" s="17" t="s">
        <v>361</v>
      </c>
      <c r="P167" s="17">
        <f t="shared" si="42"/>
        <v>45535</v>
      </c>
      <c r="Q167" s="31">
        <v>20</v>
      </c>
      <c r="R167" s="32">
        <v>240</v>
      </c>
      <c r="S167" s="32">
        <f t="shared" si="43"/>
        <v>45</v>
      </c>
      <c r="T167" s="32">
        <f t="shared" si="35"/>
        <v>195</v>
      </c>
      <c r="U167" s="34">
        <v>0.05</v>
      </c>
      <c r="V167" s="35">
        <v>84967.4</v>
      </c>
      <c r="W167" s="36">
        <f t="shared" si="38"/>
        <v>354.03083333333331</v>
      </c>
      <c r="X167" s="36">
        <f t="shared" si="44"/>
        <v>15931.387499999999</v>
      </c>
      <c r="Y167" s="35" t="e">
        <f>V167-#REF!</f>
        <v>#REF!</v>
      </c>
      <c r="Z167" s="36">
        <f t="shared" si="45"/>
        <v>69036.012499999997</v>
      </c>
      <c r="AA167" s="23" t="s">
        <v>45</v>
      </c>
      <c r="AB167" s="28" t="s">
        <v>232</v>
      </c>
      <c r="AC167" s="37"/>
    </row>
    <row r="168" spans="1:30" s="38" customFormat="1" x14ac:dyDescent="0.25">
      <c r="A168" s="22">
        <v>8</v>
      </c>
      <c r="B168" s="66">
        <v>829</v>
      </c>
      <c r="C168" s="93" t="s">
        <v>368</v>
      </c>
      <c r="D168" s="211" t="s">
        <v>369</v>
      </c>
      <c r="E168" s="23"/>
      <c r="F168" s="23" t="s">
        <v>31</v>
      </c>
      <c r="G168" s="212"/>
      <c r="H168" s="23" t="s">
        <v>65</v>
      </c>
      <c r="I168" s="68" t="s">
        <v>358</v>
      </c>
      <c r="J168" s="23" t="s">
        <v>359</v>
      </c>
      <c r="K168" s="23"/>
      <c r="L168" s="32" t="s">
        <v>370</v>
      </c>
      <c r="M168" s="28"/>
      <c r="N168" s="94"/>
      <c r="O168" s="17">
        <v>40507</v>
      </c>
      <c r="P168" s="17">
        <f t="shared" si="42"/>
        <v>45535</v>
      </c>
      <c r="Q168" s="31">
        <v>20</v>
      </c>
      <c r="R168" s="32">
        <v>240</v>
      </c>
      <c r="S168" s="32">
        <f t="shared" si="43"/>
        <v>165</v>
      </c>
      <c r="T168" s="32">
        <f t="shared" si="35"/>
        <v>75</v>
      </c>
      <c r="U168" s="34">
        <v>0.05</v>
      </c>
      <c r="V168" s="35">
        <v>61793.08</v>
      </c>
      <c r="W168" s="36">
        <f t="shared" si="38"/>
        <v>257.47116666666665</v>
      </c>
      <c r="X168" s="36">
        <f t="shared" si="44"/>
        <v>42482.7425</v>
      </c>
      <c r="Y168" s="35" t="e">
        <f>V168-#REF!</f>
        <v>#REF!</v>
      </c>
      <c r="Z168" s="36">
        <f t="shared" si="45"/>
        <v>19310.337500000001</v>
      </c>
      <c r="AA168" s="23" t="s">
        <v>45</v>
      </c>
      <c r="AB168" s="28" t="s">
        <v>37</v>
      </c>
      <c r="AC168" s="37" t="s">
        <v>30</v>
      </c>
    </row>
    <row r="169" spans="1:30" s="38" customFormat="1" x14ac:dyDescent="0.25">
      <c r="A169" s="22">
        <v>9</v>
      </c>
      <c r="B169" s="66">
        <v>830</v>
      </c>
      <c r="C169" s="93" t="s">
        <v>368</v>
      </c>
      <c r="D169" s="211" t="s">
        <v>371</v>
      </c>
      <c r="E169" s="23"/>
      <c r="F169" s="23" t="s">
        <v>31</v>
      </c>
      <c r="G169" s="212"/>
      <c r="H169" s="23" t="s">
        <v>43</v>
      </c>
      <c r="I169" s="68" t="s">
        <v>358</v>
      </c>
      <c r="J169" s="23" t="s">
        <v>359</v>
      </c>
      <c r="K169" s="23"/>
      <c r="L169" s="32" t="s">
        <v>370</v>
      </c>
      <c r="M169" s="28"/>
      <c r="N169" s="94"/>
      <c r="O169" s="17">
        <v>40507</v>
      </c>
      <c r="P169" s="17">
        <f t="shared" si="42"/>
        <v>45535</v>
      </c>
      <c r="Q169" s="31">
        <v>20</v>
      </c>
      <c r="R169" s="32">
        <v>240</v>
      </c>
      <c r="S169" s="32">
        <f t="shared" si="43"/>
        <v>165</v>
      </c>
      <c r="T169" s="32">
        <f t="shared" si="35"/>
        <v>75</v>
      </c>
      <c r="U169" s="34">
        <v>0.05</v>
      </c>
      <c r="V169" s="35">
        <v>61793.08</v>
      </c>
      <c r="W169" s="36">
        <f t="shared" si="38"/>
        <v>257.47116666666665</v>
      </c>
      <c r="X169" s="36">
        <f t="shared" si="44"/>
        <v>42482.7425</v>
      </c>
      <c r="Y169" s="35" t="e">
        <f>V169-#REF!</f>
        <v>#REF!</v>
      </c>
      <c r="Z169" s="36">
        <f t="shared" si="45"/>
        <v>19310.337500000001</v>
      </c>
      <c r="AA169" s="23" t="s">
        <v>45</v>
      </c>
      <c r="AB169" s="28" t="s">
        <v>37</v>
      </c>
      <c r="AC169" s="37" t="s">
        <v>30</v>
      </c>
    </row>
    <row r="170" spans="1:30" s="38" customFormat="1" x14ac:dyDescent="0.25">
      <c r="A170" s="121">
        <v>10</v>
      </c>
      <c r="B170" s="97">
        <v>1723</v>
      </c>
      <c r="C170" s="98" t="s">
        <v>356</v>
      </c>
      <c r="D170" s="265" t="s">
        <v>372</v>
      </c>
      <c r="E170" s="248"/>
      <c r="F170" s="42" t="s">
        <v>229</v>
      </c>
      <c r="G170" s="266"/>
      <c r="H170" s="42" t="s">
        <v>43</v>
      </c>
      <c r="I170" s="267" t="s">
        <v>358</v>
      </c>
      <c r="J170" s="42" t="s">
        <v>359</v>
      </c>
      <c r="K170" s="42"/>
      <c r="L170" s="56" t="s">
        <v>360</v>
      </c>
      <c r="M170" s="45"/>
      <c r="N170" s="99"/>
      <c r="O170" s="268" t="s">
        <v>361</v>
      </c>
      <c r="P170" s="17">
        <f t="shared" si="42"/>
        <v>45535</v>
      </c>
      <c r="Q170" s="48">
        <v>20</v>
      </c>
      <c r="R170" s="56">
        <v>240</v>
      </c>
      <c r="S170" s="56">
        <f t="shared" si="43"/>
        <v>45</v>
      </c>
      <c r="T170" s="56">
        <f t="shared" si="35"/>
        <v>195</v>
      </c>
      <c r="U170" s="50">
        <v>0.05</v>
      </c>
      <c r="V170" s="57">
        <v>84967.4</v>
      </c>
      <c r="W170" s="51">
        <f t="shared" si="38"/>
        <v>354.03083333333331</v>
      </c>
      <c r="X170" s="51">
        <f t="shared" si="44"/>
        <v>15931.387499999999</v>
      </c>
      <c r="Y170" s="57" t="e">
        <f>V170-#REF!</f>
        <v>#REF!</v>
      </c>
      <c r="Z170" s="51">
        <f t="shared" si="45"/>
        <v>69036.012499999997</v>
      </c>
      <c r="AA170" s="97"/>
      <c r="AB170" s="122"/>
      <c r="AC170" s="120"/>
    </row>
    <row r="171" spans="1:30" s="207" customFormat="1" ht="26.25" x14ac:dyDescent="0.25">
      <c r="A171" s="22">
        <v>11</v>
      </c>
      <c r="B171" s="66" t="s">
        <v>110</v>
      </c>
      <c r="C171" s="269" t="s">
        <v>373</v>
      </c>
      <c r="D171" s="209"/>
      <c r="E171" s="143" t="s">
        <v>374</v>
      </c>
      <c r="F171" s="23" t="s">
        <v>229</v>
      </c>
      <c r="G171" s="212"/>
      <c r="H171" s="23" t="s">
        <v>43</v>
      </c>
      <c r="I171" s="68" t="s">
        <v>358</v>
      </c>
      <c r="J171" s="23" t="s">
        <v>359</v>
      </c>
      <c r="K171" s="23"/>
      <c r="L171" s="66">
        <v>3300</v>
      </c>
      <c r="M171" s="23"/>
      <c r="N171" s="270" t="s">
        <v>375</v>
      </c>
      <c r="O171" s="60">
        <v>45384</v>
      </c>
      <c r="P171" s="17">
        <f t="shared" si="42"/>
        <v>45535</v>
      </c>
      <c r="Q171" s="31">
        <v>20</v>
      </c>
      <c r="R171" s="32">
        <v>240</v>
      </c>
      <c r="S171" s="32">
        <f t="shared" si="43"/>
        <v>4</v>
      </c>
      <c r="T171" s="32">
        <f t="shared" si="35"/>
        <v>236</v>
      </c>
      <c r="U171" s="34">
        <v>0.05</v>
      </c>
      <c r="V171" s="35">
        <v>793240</v>
      </c>
      <c r="W171" s="35">
        <f t="shared" si="38"/>
        <v>3305.1666666666665</v>
      </c>
      <c r="X171" s="35">
        <f t="shared" si="44"/>
        <v>13220.666666666666</v>
      </c>
      <c r="Y171" s="35"/>
      <c r="Z171" s="35">
        <f t="shared" si="45"/>
        <v>780019.33333333337</v>
      </c>
      <c r="AA171" s="66"/>
      <c r="AB171" s="119"/>
      <c r="AC171" s="120"/>
    </row>
    <row r="172" spans="1:30" s="207" customFormat="1" ht="27" thickBot="1" x14ac:dyDescent="0.3">
      <c r="A172" s="121">
        <v>12</v>
      </c>
      <c r="B172" s="97" t="s">
        <v>110</v>
      </c>
      <c r="C172" s="271" t="s">
        <v>373</v>
      </c>
      <c r="D172" s="265"/>
      <c r="E172" s="272" t="s">
        <v>374</v>
      </c>
      <c r="F172" s="42" t="s">
        <v>229</v>
      </c>
      <c r="G172" s="266"/>
      <c r="H172" s="42" t="s">
        <v>43</v>
      </c>
      <c r="I172" s="267" t="s">
        <v>358</v>
      </c>
      <c r="J172" s="42" t="s">
        <v>359</v>
      </c>
      <c r="K172" s="42"/>
      <c r="L172" s="97">
        <v>3300</v>
      </c>
      <c r="M172" s="42"/>
      <c r="N172" s="273" t="s">
        <v>375</v>
      </c>
      <c r="O172" s="47">
        <v>45384</v>
      </c>
      <c r="P172" s="17">
        <f t="shared" si="42"/>
        <v>45535</v>
      </c>
      <c r="Q172" s="48">
        <v>20</v>
      </c>
      <c r="R172" s="56">
        <v>240</v>
      </c>
      <c r="S172" s="56">
        <f t="shared" si="43"/>
        <v>4</v>
      </c>
      <c r="T172" s="56">
        <f t="shared" si="35"/>
        <v>236</v>
      </c>
      <c r="U172" s="50">
        <v>0.05</v>
      </c>
      <c r="V172" s="57">
        <v>793240</v>
      </c>
      <c r="W172" s="57">
        <f t="shared" si="38"/>
        <v>3305.1666666666665</v>
      </c>
      <c r="X172" s="57">
        <f t="shared" si="44"/>
        <v>13220.666666666666</v>
      </c>
      <c r="Y172" s="57"/>
      <c r="Z172" s="57">
        <f t="shared" si="45"/>
        <v>780019.33333333337</v>
      </c>
      <c r="AA172" s="97"/>
      <c r="AB172" s="122"/>
      <c r="AC172" s="123"/>
    </row>
    <row r="173" spans="1:30" s="5" customFormat="1" ht="15.75" thickBot="1" x14ac:dyDescent="0.3">
      <c r="A173" s="103">
        <f>A172</f>
        <v>12</v>
      </c>
      <c r="B173" s="104"/>
      <c r="C173" s="105" t="s">
        <v>376</v>
      </c>
      <c r="D173" s="106"/>
      <c r="E173" s="104"/>
      <c r="F173" s="104"/>
      <c r="G173" s="107"/>
      <c r="H173" s="104"/>
      <c r="I173" s="104"/>
      <c r="J173" s="108"/>
      <c r="K173" s="104"/>
      <c r="L173" s="104"/>
      <c r="M173" s="109"/>
      <c r="N173" s="104"/>
      <c r="O173" s="125"/>
      <c r="P173" s="108" t="s">
        <v>30</v>
      </c>
      <c r="Q173" s="104"/>
      <c r="R173" s="104"/>
      <c r="S173" s="104"/>
      <c r="T173" s="127" t="s">
        <v>30</v>
      </c>
      <c r="U173" s="104"/>
      <c r="V173" s="110">
        <f>SUM(V161:V172)</f>
        <v>2389805.36</v>
      </c>
      <c r="W173" s="110">
        <f>SUM(W161:W172)</f>
        <v>9957.5223333333324</v>
      </c>
      <c r="X173" s="110">
        <f t="shared" ref="X173:Z173" si="46">SUM(X161:X172)</f>
        <v>238857.91833333331</v>
      </c>
      <c r="Y173" s="110" t="e">
        <f t="shared" si="46"/>
        <v>#REF!</v>
      </c>
      <c r="Z173" s="110">
        <f t="shared" si="46"/>
        <v>2150947.4416666669</v>
      </c>
      <c r="AA173" s="104"/>
      <c r="AB173" s="109"/>
      <c r="AC173" s="111"/>
    </row>
    <row r="174" spans="1:30" x14ac:dyDescent="0.25">
      <c r="A174" s="39"/>
      <c r="B174" s="112"/>
      <c r="C174" s="274"/>
      <c r="D174" s="114"/>
      <c r="E174" s="112"/>
      <c r="F174" s="112"/>
      <c r="G174" s="112"/>
      <c r="H174" s="112"/>
      <c r="I174" s="112"/>
      <c r="J174" s="82" t="s">
        <v>30</v>
      </c>
      <c r="K174" s="112"/>
      <c r="L174" s="112" t="s">
        <v>30</v>
      </c>
      <c r="M174" s="115"/>
      <c r="N174" s="112"/>
      <c r="O174" s="116"/>
      <c r="P174" s="17" t="s">
        <v>30</v>
      </c>
      <c r="Q174" s="112"/>
      <c r="R174" s="112"/>
      <c r="S174" s="112"/>
      <c r="T174" s="112" t="s">
        <v>30</v>
      </c>
      <c r="U174" s="112"/>
      <c r="V174" s="117" t="s">
        <v>30</v>
      </c>
      <c r="W174" s="36" t="s">
        <v>30</v>
      </c>
      <c r="X174" s="36"/>
      <c r="Y174" s="117" t="s">
        <v>30</v>
      </c>
      <c r="Z174" s="91">
        <f>V173-X173</f>
        <v>2150947.4416666664</v>
      </c>
      <c r="AA174" s="275"/>
      <c r="AB174" s="115"/>
      <c r="AC174" s="118"/>
    </row>
    <row r="175" spans="1:30" x14ac:dyDescent="0.25">
      <c r="A175" s="621">
        <v>1</v>
      </c>
      <c r="B175" s="137">
        <v>245</v>
      </c>
      <c r="C175" s="632" t="s">
        <v>377</v>
      </c>
      <c r="D175" s="656"/>
      <c r="E175" s="655"/>
      <c r="F175" s="655" t="s">
        <v>378</v>
      </c>
      <c r="G175" s="655"/>
      <c r="H175" s="655" t="s">
        <v>65</v>
      </c>
      <c r="I175" s="657" t="s">
        <v>379</v>
      </c>
      <c r="J175" s="137" t="s">
        <v>380</v>
      </c>
      <c r="K175" s="655"/>
      <c r="L175" s="658">
        <v>54217</v>
      </c>
      <c r="M175" s="659"/>
      <c r="N175" s="650"/>
      <c r="O175" s="660">
        <v>38272</v>
      </c>
      <c r="P175" s="652">
        <f t="shared" ref="P175:P198" si="47">+$P$2</f>
        <v>45535</v>
      </c>
      <c r="Q175" s="655">
        <v>10</v>
      </c>
      <c r="R175" s="655">
        <v>120</v>
      </c>
      <c r="S175" s="655">
        <f t="shared" ref="S175:S194" si="48">R175</f>
        <v>120</v>
      </c>
      <c r="T175" s="655">
        <f t="shared" ref="T175:T198" si="49">R175-S175</f>
        <v>0</v>
      </c>
      <c r="U175" s="661">
        <v>0.1</v>
      </c>
      <c r="V175" s="117">
        <v>73260</v>
      </c>
      <c r="W175" s="117">
        <v>0</v>
      </c>
      <c r="X175" s="117">
        <v>73260</v>
      </c>
      <c r="Y175" s="117" t="e">
        <f>V175-#REF!</f>
        <v>#REF!</v>
      </c>
      <c r="Z175" s="117">
        <f t="shared" ref="Z175:Z198" si="50">V175-X175</f>
        <v>0</v>
      </c>
      <c r="AA175" s="655" t="s">
        <v>45</v>
      </c>
      <c r="AB175" s="659" t="s">
        <v>37</v>
      </c>
      <c r="AC175" s="630" t="s">
        <v>381</v>
      </c>
      <c r="AD175">
        <v>5</v>
      </c>
    </row>
    <row r="176" spans="1:30" s="38" customFormat="1" x14ac:dyDescent="0.25">
      <c r="A176" s="621">
        <v>2</v>
      </c>
      <c r="B176" s="137">
        <v>383</v>
      </c>
      <c r="C176" s="632" t="s">
        <v>382</v>
      </c>
      <c r="D176" s="648"/>
      <c r="E176" s="137"/>
      <c r="F176" s="137" t="s">
        <v>31</v>
      </c>
      <c r="G176" s="137"/>
      <c r="H176" s="137" t="s">
        <v>65</v>
      </c>
      <c r="I176" s="657" t="s">
        <v>379</v>
      </c>
      <c r="J176" s="137" t="s">
        <v>380</v>
      </c>
      <c r="K176" s="137"/>
      <c r="L176" s="649">
        <v>52296</v>
      </c>
      <c r="M176" s="138"/>
      <c r="N176" s="650"/>
      <c r="O176" s="651">
        <v>37575</v>
      </c>
      <c r="P176" s="652">
        <f t="shared" si="47"/>
        <v>45535</v>
      </c>
      <c r="Q176" s="137">
        <v>10</v>
      </c>
      <c r="R176" s="137">
        <v>120</v>
      </c>
      <c r="S176" s="137">
        <f t="shared" si="48"/>
        <v>120</v>
      </c>
      <c r="T176" s="655">
        <f t="shared" si="49"/>
        <v>0</v>
      </c>
      <c r="U176" s="654">
        <v>0.1</v>
      </c>
      <c r="V176" s="626">
        <v>65320</v>
      </c>
      <c r="W176" s="117">
        <v>0</v>
      </c>
      <c r="X176" s="626">
        <v>65320</v>
      </c>
      <c r="Y176" s="117" t="e">
        <f>V176-#REF!</f>
        <v>#REF!</v>
      </c>
      <c r="Z176" s="117">
        <f t="shared" si="50"/>
        <v>0</v>
      </c>
      <c r="AA176" s="137" t="s">
        <v>45</v>
      </c>
      <c r="AB176" s="138" t="s">
        <v>37</v>
      </c>
      <c r="AC176" s="630" t="s">
        <v>381</v>
      </c>
      <c r="AD176" s="38">
        <v>5</v>
      </c>
    </row>
    <row r="177" spans="1:30" s="38" customFormat="1" x14ac:dyDescent="0.25">
      <c r="A177" s="621">
        <v>3</v>
      </c>
      <c r="B177" s="137">
        <v>913</v>
      </c>
      <c r="C177" s="632" t="s">
        <v>383</v>
      </c>
      <c r="D177" s="662" t="s">
        <v>384</v>
      </c>
      <c r="E177" s="137"/>
      <c r="F177" s="137" t="s">
        <v>385</v>
      </c>
      <c r="G177" s="137"/>
      <c r="H177" s="137" t="s">
        <v>65</v>
      </c>
      <c r="I177" s="657" t="s">
        <v>379</v>
      </c>
      <c r="J177" s="137" t="s">
        <v>380</v>
      </c>
      <c r="K177" s="137"/>
      <c r="L177" s="649" t="s">
        <v>386</v>
      </c>
      <c r="M177" s="138"/>
      <c r="N177" s="650"/>
      <c r="O177" s="651">
        <v>41165</v>
      </c>
      <c r="P177" s="652">
        <f t="shared" si="47"/>
        <v>45535</v>
      </c>
      <c r="Q177" s="137">
        <v>10</v>
      </c>
      <c r="R177" s="137">
        <v>120</v>
      </c>
      <c r="S177" s="137">
        <f t="shared" si="48"/>
        <v>120</v>
      </c>
      <c r="T177" s="655">
        <f t="shared" si="49"/>
        <v>0</v>
      </c>
      <c r="U177" s="654">
        <v>0.1</v>
      </c>
      <c r="V177" s="626">
        <v>57887.55</v>
      </c>
      <c r="W177" s="117">
        <v>0</v>
      </c>
      <c r="X177" s="626">
        <v>57887.55</v>
      </c>
      <c r="Y177" s="117" t="e">
        <f>V177-#REF!</f>
        <v>#REF!</v>
      </c>
      <c r="Z177" s="117">
        <f t="shared" si="50"/>
        <v>0</v>
      </c>
      <c r="AA177" s="137" t="s">
        <v>45</v>
      </c>
      <c r="AB177" s="138" t="s">
        <v>37</v>
      </c>
      <c r="AC177" s="630"/>
      <c r="AD177" s="38">
        <v>5</v>
      </c>
    </row>
    <row r="178" spans="1:30" s="38" customFormat="1" x14ac:dyDescent="0.25">
      <c r="A178" s="621">
        <v>4</v>
      </c>
      <c r="B178" s="137">
        <v>935</v>
      </c>
      <c r="C178" s="632" t="s">
        <v>387</v>
      </c>
      <c r="D178" s="648"/>
      <c r="E178" s="137"/>
      <c r="F178" s="137" t="s">
        <v>229</v>
      </c>
      <c r="G178" s="137"/>
      <c r="H178" s="137" t="s">
        <v>65</v>
      </c>
      <c r="I178" s="657" t="s">
        <v>379</v>
      </c>
      <c r="J178" s="137" t="s">
        <v>380</v>
      </c>
      <c r="K178" s="137"/>
      <c r="L178" s="649">
        <v>7150</v>
      </c>
      <c r="M178" s="138"/>
      <c r="N178" s="650"/>
      <c r="O178" s="651">
        <v>40662</v>
      </c>
      <c r="P178" s="652">
        <f t="shared" si="47"/>
        <v>45535</v>
      </c>
      <c r="Q178" s="137">
        <v>10</v>
      </c>
      <c r="R178" s="137">
        <v>120</v>
      </c>
      <c r="S178" s="137">
        <f t="shared" si="48"/>
        <v>120</v>
      </c>
      <c r="T178" s="655">
        <f t="shared" si="49"/>
        <v>0</v>
      </c>
      <c r="U178" s="654">
        <v>0.1</v>
      </c>
      <c r="V178" s="626">
        <v>57589.25</v>
      </c>
      <c r="W178" s="117">
        <v>0</v>
      </c>
      <c r="X178" s="626">
        <v>57589.25</v>
      </c>
      <c r="Y178" s="117" t="e">
        <f>V178-#REF!</f>
        <v>#REF!</v>
      </c>
      <c r="Z178" s="117">
        <f t="shared" si="50"/>
        <v>0</v>
      </c>
      <c r="AA178" s="137" t="s">
        <v>45</v>
      </c>
      <c r="AB178" s="138" t="s">
        <v>37</v>
      </c>
      <c r="AC178" s="630" t="s">
        <v>388</v>
      </c>
      <c r="AD178" s="38">
        <v>5</v>
      </c>
    </row>
    <row r="179" spans="1:30" s="38" customFormat="1" x14ac:dyDescent="0.25">
      <c r="A179" s="621">
        <v>5</v>
      </c>
      <c r="B179" s="137">
        <v>936</v>
      </c>
      <c r="C179" s="632" t="s">
        <v>387</v>
      </c>
      <c r="D179" s="648"/>
      <c r="E179" s="137"/>
      <c r="F179" s="137" t="s">
        <v>389</v>
      </c>
      <c r="G179" s="137"/>
      <c r="H179" s="137" t="s">
        <v>65</v>
      </c>
      <c r="I179" s="657" t="s">
        <v>379</v>
      </c>
      <c r="J179" s="137" t="s">
        <v>380</v>
      </c>
      <c r="K179" s="137"/>
      <c r="L179" s="649">
        <v>7150</v>
      </c>
      <c r="M179" s="138"/>
      <c r="N179" s="650"/>
      <c r="O179" s="651">
        <v>40662</v>
      </c>
      <c r="P179" s="652">
        <f t="shared" si="47"/>
        <v>45535</v>
      </c>
      <c r="Q179" s="137">
        <v>10</v>
      </c>
      <c r="R179" s="137">
        <v>120</v>
      </c>
      <c r="S179" s="137">
        <f t="shared" si="48"/>
        <v>120</v>
      </c>
      <c r="T179" s="655">
        <f t="shared" si="49"/>
        <v>0</v>
      </c>
      <c r="U179" s="654">
        <v>0.1</v>
      </c>
      <c r="V179" s="626">
        <v>57589.25</v>
      </c>
      <c r="W179" s="117">
        <v>0</v>
      </c>
      <c r="X179" s="626">
        <v>57589.25</v>
      </c>
      <c r="Y179" s="117" t="e">
        <f>V179-#REF!</f>
        <v>#REF!</v>
      </c>
      <c r="Z179" s="117">
        <f t="shared" si="50"/>
        <v>0</v>
      </c>
      <c r="AA179" s="137" t="s">
        <v>45</v>
      </c>
      <c r="AB179" s="138" t="s">
        <v>37</v>
      </c>
      <c r="AC179" s="630" t="s">
        <v>390</v>
      </c>
      <c r="AD179" s="38">
        <v>5</v>
      </c>
    </row>
    <row r="180" spans="1:30" s="38" customFormat="1" x14ac:dyDescent="0.25">
      <c r="A180" s="621">
        <v>6</v>
      </c>
      <c r="B180" s="137">
        <v>937</v>
      </c>
      <c r="C180" s="632" t="s">
        <v>387</v>
      </c>
      <c r="D180" s="648"/>
      <c r="E180" s="137"/>
      <c r="F180" s="137" t="s">
        <v>391</v>
      </c>
      <c r="G180" s="137"/>
      <c r="H180" s="137" t="s">
        <v>65</v>
      </c>
      <c r="I180" s="657" t="s">
        <v>379</v>
      </c>
      <c r="J180" s="137" t="s">
        <v>380</v>
      </c>
      <c r="K180" s="137"/>
      <c r="L180" s="649">
        <v>7150</v>
      </c>
      <c r="M180" s="138"/>
      <c r="N180" s="650"/>
      <c r="O180" s="651">
        <v>40662</v>
      </c>
      <c r="P180" s="652">
        <f t="shared" si="47"/>
        <v>45535</v>
      </c>
      <c r="Q180" s="137">
        <v>10</v>
      </c>
      <c r="R180" s="137">
        <v>120</v>
      </c>
      <c r="S180" s="137">
        <f t="shared" si="48"/>
        <v>120</v>
      </c>
      <c r="T180" s="655">
        <f t="shared" si="49"/>
        <v>0</v>
      </c>
      <c r="U180" s="654">
        <v>0.1</v>
      </c>
      <c r="V180" s="626">
        <v>57589.25</v>
      </c>
      <c r="W180" s="117">
        <v>0</v>
      </c>
      <c r="X180" s="626">
        <v>57589.25</v>
      </c>
      <c r="Y180" s="117" t="e">
        <f>V180-#REF!</f>
        <v>#REF!</v>
      </c>
      <c r="Z180" s="117">
        <f t="shared" si="50"/>
        <v>0</v>
      </c>
      <c r="AA180" s="137" t="s">
        <v>45</v>
      </c>
      <c r="AB180" s="138" t="s">
        <v>37</v>
      </c>
      <c r="AC180" s="630" t="s">
        <v>392</v>
      </c>
      <c r="AD180" s="38">
        <v>5</v>
      </c>
    </row>
    <row r="181" spans="1:30" s="38" customFormat="1" x14ac:dyDescent="0.25">
      <c r="A181" s="621">
        <v>7</v>
      </c>
      <c r="B181" s="137">
        <v>938</v>
      </c>
      <c r="C181" s="632" t="s">
        <v>387</v>
      </c>
      <c r="D181" s="648"/>
      <c r="E181" s="137"/>
      <c r="F181" s="137" t="s">
        <v>64</v>
      </c>
      <c r="G181" s="137"/>
      <c r="H181" s="137" t="s">
        <v>65</v>
      </c>
      <c r="I181" s="657" t="s">
        <v>379</v>
      </c>
      <c r="J181" s="137" t="s">
        <v>380</v>
      </c>
      <c r="K181" s="137"/>
      <c r="L181" s="649">
        <v>7150</v>
      </c>
      <c r="M181" s="138"/>
      <c r="N181" s="650"/>
      <c r="O181" s="651">
        <v>40662</v>
      </c>
      <c r="P181" s="652">
        <f t="shared" si="47"/>
        <v>45535</v>
      </c>
      <c r="Q181" s="137">
        <v>10</v>
      </c>
      <c r="R181" s="137">
        <v>120</v>
      </c>
      <c r="S181" s="137">
        <f t="shared" si="48"/>
        <v>120</v>
      </c>
      <c r="T181" s="655">
        <f t="shared" si="49"/>
        <v>0</v>
      </c>
      <c r="U181" s="654">
        <v>0.1</v>
      </c>
      <c r="V181" s="640">
        <v>57589.25</v>
      </c>
      <c r="W181" s="117">
        <v>0</v>
      </c>
      <c r="X181" s="640">
        <v>57589.25</v>
      </c>
      <c r="Y181" s="117" t="e">
        <f>V181-#REF!</f>
        <v>#REF!</v>
      </c>
      <c r="Z181" s="117">
        <f t="shared" si="50"/>
        <v>0</v>
      </c>
      <c r="AA181" s="137"/>
      <c r="AB181" s="138"/>
      <c r="AC181" s="630" t="s">
        <v>393</v>
      </c>
      <c r="AD181" s="38">
        <v>5</v>
      </c>
    </row>
    <row r="182" spans="1:30" s="38" customFormat="1" x14ac:dyDescent="0.25">
      <c r="A182" s="621">
        <v>8</v>
      </c>
      <c r="B182" s="137">
        <v>940</v>
      </c>
      <c r="C182" s="632" t="s">
        <v>387</v>
      </c>
      <c r="D182" s="648"/>
      <c r="E182" s="137"/>
      <c r="F182" s="137" t="s">
        <v>31</v>
      </c>
      <c r="G182" s="137"/>
      <c r="H182" s="137" t="s">
        <v>65</v>
      </c>
      <c r="I182" s="657" t="s">
        <v>379</v>
      </c>
      <c r="J182" s="137" t="s">
        <v>380</v>
      </c>
      <c r="K182" s="137"/>
      <c r="L182" s="649">
        <v>7150</v>
      </c>
      <c r="M182" s="138"/>
      <c r="N182" s="650"/>
      <c r="O182" s="651">
        <v>40662</v>
      </c>
      <c r="P182" s="652">
        <f t="shared" si="47"/>
        <v>45535</v>
      </c>
      <c r="Q182" s="137">
        <v>10</v>
      </c>
      <c r="R182" s="137">
        <v>120</v>
      </c>
      <c r="S182" s="137">
        <f t="shared" si="48"/>
        <v>120</v>
      </c>
      <c r="T182" s="655">
        <f t="shared" si="49"/>
        <v>0</v>
      </c>
      <c r="U182" s="654">
        <v>0.1</v>
      </c>
      <c r="V182" s="626">
        <v>57589.25</v>
      </c>
      <c r="W182" s="117">
        <v>0</v>
      </c>
      <c r="X182" s="626">
        <v>57589.25</v>
      </c>
      <c r="Y182" s="117" t="e">
        <f>V182-#REF!</f>
        <v>#REF!</v>
      </c>
      <c r="Z182" s="117">
        <f t="shared" si="50"/>
        <v>0</v>
      </c>
      <c r="AA182" s="137" t="s">
        <v>45</v>
      </c>
      <c r="AB182" s="138" t="s">
        <v>37</v>
      </c>
      <c r="AC182" s="630" t="s">
        <v>394</v>
      </c>
      <c r="AD182" s="38">
        <v>5</v>
      </c>
    </row>
    <row r="183" spans="1:30" s="38" customFormat="1" x14ac:dyDescent="0.25">
      <c r="A183" s="621">
        <v>9</v>
      </c>
      <c r="B183" s="137">
        <v>942</v>
      </c>
      <c r="C183" s="632" t="s">
        <v>387</v>
      </c>
      <c r="D183" s="648"/>
      <c r="E183" s="137"/>
      <c r="F183" s="137" t="s">
        <v>133</v>
      </c>
      <c r="G183" s="137"/>
      <c r="H183" s="137" t="s">
        <v>65</v>
      </c>
      <c r="I183" s="657" t="s">
        <v>379</v>
      </c>
      <c r="J183" s="137" t="s">
        <v>380</v>
      </c>
      <c r="K183" s="137"/>
      <c r="L183" s="649">
        <v>7150</v>
      </c>
      <c r="M183" s="138"/>
      <c r="N183" s="650"/>
      <c r="O183" s="651">
        <v>40662</v>
      </c>
      <c r="P183" s="652">
        <f t="shared" si="47"/>
        <v>45535</v>
      </c>
      <c r="Q183" s="137">
        <v>10</v>
      </c>
      <c r="R183" s="137">
        <v>120</v>
      </c>
      <c r="S183" s="137">
        <f t="shared" si="48"/>
        <v>120</v>
      </c>
      <c r="T183" s="655">
        <f t="shared" si="49"/>
        <v>0</v>
      </c>
      <c r="U183" s="654">
        <v>0.1</v>
      </c>
      <c r="V183" s="626">
        <v>57589.25</v>
      </c>
      <c r="W183" s="117">
        <v>0</v>
      </c>
      <c r="X183" s="626">
        <v>57589.25</v>
      </c>
      <c r="Y183" s="117" t="e">
        <f>V183-#REF!</f>
        <v>#REF!</v>
      </c>
      <c r="Z183" s="117">
        <f t="shared" si="50"/>
        <v>0</v>
      </c>
      <c r="AA183" s="137" t="s">
        <v>45</v>
      </c>
      <c r="AB183" s="138" t="s">
        <v>37</v>
      </c>
      <c r="AC183" s="630" t="s">
        <v>395</v>
      </c>
      <c r="AD183" s="38">
        <v>5</v>
      </c>
    </row>
    <row r="184" spans="1:30" s="38" customFormat="1" x14ac:dyDescent="0.25">
      <c r="A184" s="621">
        <v>10</v>
      </c>
      <c r="B184" s="137">
        <v>943</v>
      </c>
      <c r="C184" s="632" t="s">
        <v>387</v>
      </c>
      <c r="D184" s="648"/>
      <c r="E184" s="137"/>
      <c r="F184" s="137" t="s">
        <v>133</v>
      </c>
      <c r="G184" s="137"/>
      <c r="H184" s="137" t="s">
        <v>65</v>
      </c>
      <c r="I184" s="657" t="s">
        <v>379</v>
      </c>
      <c r="J184" s="137" t="s">
        <v>380</v>
      </c>
      <c r="K184" s="137"/>
      <c r="L184" s="649">
        <v>7150</v>
      </c>
      <c r="M184" s="138"/>
      <c r="N184" s="650"/>
      <c r="O184" s="651">
        <v>40662</v>
      </c>
      <c r="P184" s="652">
        <f t="shared" si="47"/>
        <v>45535</v>
      </c>
      <c r="Q184" s="137">
        <v>10</v>
      </c>
      <c r="R184" s="137">
        <v>120</v>
      </c>
      <c r="S184" s="137">
        <f t="shared" si="48"/>
        <v>120</v>
      </c>
      <c r="T184" s="655">
        <f t="shared" si="49"/>
        <v>0</v>
      </c>
      <c r="U184" s="654">
        <v>0.1</v>
      </c>
      <c r="V184" s="626">
        <v>57589.25</v>
      </c>
      <c r="W184" s="117">
        <v>0</v>
      </c>
      <c r="X184" s="626">
        <v>57589.25</v>
      </c>
      <c r="Y184" s="117" t="e">
        <f>V184-#REF!</f>
        <v>#REF!</v>
      </c>
      <c r="Z184" s="117">
        <f t="shared" si="50"/>
        <v>0</v>
      </c>
      <c r="AA184" s="137" t="s">
        <v>45</v>
      </c>
      <c r="AB184" s="138" t="s">
        <v>37</v>
      </c>
      <c r="AC184" s="630" t="s">
        <v>396</v>
      </c>
      <c r="AD184" s="38">
        <v>5</v>
      </c>
    </row>
    <row r="185" spans="1:30" s="38" customFormat="1" x14ac:dyDescent="0.25">
      <c r="A185" s="621">
        <v>11</v>
      </c>
      <c r="B185" s="137">
        <v>944</v>
      </c>
      <c r="C185" s="632" t="s">
        <v>387</v>
      </c>
      <c r="D185" s="648"/>
      <c r="E185" s="137"/>
      <c r="F185" s="137" t="s">
        <v>397</v>
      </c>
      <c r="G185" s="137"/>
      <c r="H185" s="137" t="s">
        <v>32</v>
      </c>
      <c r="I185" s="657" t="s">
        <v>379</v>
      </c>
      <c r="J185" s="137" t="s">
        <v>380</v>
      </c>
      <c r="K185" s="137"/>
      <c r="L185" s="649">
        <v>7150</v>
      </c>
      <c r="M185" s="138"/>
      <c r="N185" s="650"/>
      <c r="O185" s="651">
        <v>40662</v>
      </c>
      <c r="P185" s="652">
        <f t="shared" si="47"/>
        <v>45535</v>
      </c>
      <c r="Q185" s="137">
        <v>10</v>
      </c>
      <c r="R185" s="137">
        <v>120</v>
      </c>
      <c r="S185" s="137">
        <f t="shared" si="48"/>
        <v>120</v>
      </c>
      <c r="T185" s="655">
        <f t="shared" si="49"/>
        <v>0</v>
      </c>
      <c r="U185" s="654">
        <v>0.1</v>
      </c>
      <c r="V185" s="626">
        <v>57589.25</v>
      </c>
      <c r="W185" s="117">
        <v>0</v>
      </c>
      <c r="X185" s="626">
        <v>57589.25</v>
      </c>
      <c r="Y185" s="117" t="e">
        <f>V185-#REF!</f>
        <v>#REF!</v>
      </c>
      <c r="Z185" s="117">
        <f t="shared" si="50"/>
        <v>0</v>
      </c>
      <c r="AA185" s="137" t="s">
        <v>45</v>
      </c>
      <c r="AB185" s="138" t="s">
        <v>37</v>
      </c>
      <c r="AC185" s="630" t="s">
        <v>398</v>
      </c>
      <c r="AD185" s="38">
        <v>5</v>
      </c>
    </row>
    <row r="186" spans="1:30" s="38" customFormat="1" x14ac:dyDescent="0.25">
      <c r="A186" s="621">
        <v>12</v>
      </c>
      <c r="B186" s="137">
        <v>949</v>
      </c>
      <c r="C186" s="632" t="s">
        <v>399</v>
      </c>
      <c r="D186" s="648"/>
      <c r="E186" s="137"/>
      <c r="F186" s="137" t="s">
        <v>133</v>
      </c>
      <c r="G186" s="137"/>
      <c r="H186" s="137" t="s">
        <v>65</v>
      </c>
      <c r="I186" s="657" t="s">
        <v>379</v>
      </c>
      <c r="J186" s="137" t="s">
        <v>380</v>
      </c>
      <c r="K186" s="137"/>
      <c r="L186" s="649">
        <v>7150</v>
      </c>
      <c r="M186" s="138"/>
      <c r="N186" s="650"/>
      <c r="O186" s="651">
        <v>40662</v>
      </c>
      <c r="P186" s="652">
        <f t="shared" si="47"/>
        <v>45535</v>
      </c>
      <c r="Q186" s="137">
        <v>10</v>
      </c>
      <c r="R186" s="137">
        <v>120</v>
      </c>
      <c r="S186" s="137">
        <f t="shared" si="48"/>
        <v>120</v>
      </c>
      <c r="T186" s="655">
        <f t="shared" si="49"/>
        <v>0</v>
      </c>
      <c r="U186" s="654">
        <v>0.1</v>
      </c>
      <c r="V186" s="626">
        <v>64273.75</v>
      </c>
      <c r="W186" s="117">
        <v>0</v>
      </c>
      <c r="X186" s="626">
        <v>64273.75</v>
      </c>
      <c r="Y186" s="117" t="e">
        <f>V186-#REF!</f>
        <v>#REF!</v>
      </c>
      <c r="Z186" s="117">
        <f t="shared" si="50"/>
        <v>0</v>
      </c>
      <c r="AA186" s="137" t="s">
        <v>45</v>
      </c>
      <c r="AB186" s="138" t="s">
        <v>37</v>
      </c>
      <c r="AC186" s="630" t="s">
        <v>400</v>
      </c>
      <c r="AD186" s="38">
        <v>5</v>
      </c>
    </row>
    <row r="187" spans="1:30" s="38" customFormat="1" x14ac:dyDescent="0.25">
      <c r="A187" s="621">
        <v>13</v>
      </c>
      <c r="B187" s="137">
        <v>950</v>
      </c>
      <c r="C187" s="632" t="s">
        <v>401</v>
      </c>
      <c r="D187" s="648"/>
      <c r="E187" s="137"/>
      <c r="F187" s="137" t="s">
        <v>391</v>
      </c>
      <c r="G187" s="137"/>
      <c r="H187" s="137" t="s">
        <v>65</v>
      </c>
      <c r="I187" s="657" t="s">
        <v>379</v>
      </c>
      <c r="J187" s="137" t="s">
        <v>380</v>
      </c>
      <c r="K187" s="137"/>
      <c r="L187" s="649">
        <v>7150</v>
      </c>
      <c r="M187" s="138"/>
      <c r="N187" s="650"/>
      <c r="O187" s="651">
        <v>40662</v>
      </c>
      <c r="P187" s="652">
        <f t="shared" si="47"/>
        <v>45535</v>
      </c>
      <c r="Q187" s="137">
        <v>10</v>
      </c>
      <c r="R187" s="137">
        <v>120</v>
      </c>
      <c r="S187" s="137">
        <f t="shared" si="48"/>
        <v>120</v>
      </c>
      <c r="T187" s="655">
        <f t="shared" si="49"/>
        <v>0</v>
      </c>
      <c r="U187" s="654">
        <v>0.1</v>
      </c>
      <c r="V187" s="626">
        <v>64273.75</v>
      </c>
      <c r="W187" s="117">
        <v>0</v>
      </c>
      <c r="X187" s="626">
        <v>64273.75</v>
      </c>
      <c r="Y187" s="117" t="e">
        <f>V187-#REF!</f>
        <v>#REF!</v>
      </c>
      <c r="Z187" s="117">
        <f t="shared" si="50"/>
        <v>0</v>
      </c>
      <c r="AA187" s="137" t="s">
        <v>45</v>
      </c>
      <c r="AB187" s="138" t="s">
        <v>37</v>
      </c>
      <c r="AC187" s="630" t="s">
        <v>402</v>
      </c>
      <c r="AD187" s="38">
        <v>5</v>
      </c>
    </row>
    <row r="188" spans="1:30" s="38" customFormat="1" x14ac:dyDescent="0.25">
      <c r="A188" s="621">
        <v>14</v>
      </c>
      <c r="B188" s="137">
        <v>952</v>
      </c>
      <c r="C188" s="632" t="s">
        <v>399</v>
      </c>
      <c r="D188" s="648"/>
      <c r="E188" s="137"/>
      <c r="F188" s="137" t="s">
        <v>73</v>
      </c>
      <c r="G188" s="137"/>
      <c r="H188" s="137" t="s">
        <v>43</v>
      </c>
      <c r="I188" s="657" t="s">
        <v>379</v>
      </c>
      <c r="J188" s="137" t="s">
        <v>380</v>
      </c>
      <c r="K188" s="137"/>
      <c r="L188" s="649">
        <v>7150</v>
      </c>
      <c r="M188" s="138"/>
      <c r="N188" s="650"/>
      <c r="O188" s="651">
        <v>40662</v>
      </c>
      <c r="P188" s="652">
        <f t="shared" si="47"/>
        <v>45535</v>
      </c>
      <c r="Q188" s="137">
        <v>10</v>
      </c>
      <c r="R188" s="137">
        <v>120</v>
      </c>
      <c r="S188" s="137">
        <f t="shared" si="48"/>
        <v>120</v>
      </c>
      <c r="T188" s="655">
        <f t="shared" si="49"/>
        <v>0</v>
      </c>
      <c r="U188" s="654">
        <v>0.1</v>
      </c>
      <c r="V188" s="626">
        <v>64273.75</v>
      </c>
      <c r="W188" s="117">
        <v>0</v>
      </c>
      <c r="X188" s="626">
        <v>64273.75</v>
      </c>
      <c r="Y188" s="117" t="e">
        <f>V188-#REF!</f>
        <v>#REF!</v>
      </c>
      <c r="Z188" s="117">
        <f t="shared" si="50"/>
        <v>0</v>
      </c>
      <c r="AA188" s="137"/>
      <c r="AB188" s="138"/>
      <c r="AC188" s="630" t="s">
        <v>403</v>
      </c>
      <c r="AD188" s="38">
        <v>5</v>
      </c>
    </row>
    <row r="189" spans="1:30" s="38" customFormat="1" x14ac:dyDescent="0.25">
      <c r="A189" s="621">
        <v>15</v>
      </c>
      <c r="B189" s="137">
        <v>953</v>
      </c>
      <c r="C189" s="632" t="s">
        <v>399</v>
      </c>
      <c r="D189" s="648"/>
      <c r="E189" s="137"/>
      <c r="F189" s="137" t="s">
        <v>133</v>
      </c>
      <c r="G189" s="137"/>
      <c r="H189" s="137" t="s">
        <v>65</v>
      </c>
      <c r="I189" s="657" t="s">
        <v>379</v>
      </c>
      <c r="J189" s="137" t="s">
        <v>380</v>
      </c>
      <c r="K189" s="137"/>
      <c r="L189" s="649">
        <v>7150</v>
      </c>
      <c r="M189" s="138"/>
      <c r="N189" s="650"/>
      <c r="O189" s="651">
        <v>40662</v>
      </c>
      <c r="P189" s="652">
        <f t="shared" si="47"/>
        <v>45535</v>
      </c>
      <c r="Q189" s="137">
        <v>10</v>
      </c>
      <c r="R189" s="137">
        <v>120</v>
      </c>
      <c r="S189" s="137">
        <f t="shared" si="48"/>
        <v>120</v>
      </c>
      <c r="T189" s="655">
        <f t="shared" si="49"/>
        <v>0</v>
      </c>
      <c r="U189" s="654">
        <v>0.1</v>
      </c>
      <c r="V189" s="626">
        <v>64273.75</v>
      </c>
      <c r="W189" s="117">
        <v>0</v>
      </c>
      <c r="X189" s="626">
        <v>64273.75</v>
      </c>
      <c r="Y189" s="117" t="e">
        <f>V189-#REF!</f>
        <v>#REF!</v>
      </c>
      <c r="Z189" s="117">
        <f t="shared" si="50"/>
        <v>0</v>
      </c>
      <c r="AA189" s="137" t="s">
        <v>45</v>
      </c>
      <c r="AB189" s="138" t="s">
        <v>37</v>
      </c>
      <c r="AC189" s="630" t="s">
        <v>404</v>
      </c>
      <c r="AD189" s="38">
        <v>5</v>
      </c>
    </row>
    <row r="190" spans="1:30" s="38" customFormat="1" x14ac:dyDescent="0.25">
      <c r="A190" s="621">
        <v>16</v>
      </c>
      <c r="B190" s="137">
        <v>954</v>
      </c>
      <c r="C190" s="632" t="s">
        <v>399</v>
      </c>
      <c r="D190" s="648"/>
      <c r="E190" s="137"/>
      <c r="F190" s="137" t="s">
        <v>133</v>
      </c>
      <c r="G190" s="137"/>
      <c r="H190" s="137" t="s">
        <v>65</v>
      </c>
      <c r="I190" s="657" t="s">
        <v>379</v>
      </c>
      <c r="J190" s="137" t="s">
        <v>380</v>
      </c>
      <c r="K190" s="137"/>
      <c r="L190" s="649">
        <v>7150</v>
      </c>
      <c r="M190" s="138"/>
      <c r="N190" s="650"/>
      <c r="O190" s="651">
        <v>40662</v>
      </c>
      <c r="P190" s="652">
        <f t="shared" si="47"/>
        <v>45535</v>
      </c>
      <c r="Q190" s="137">
        <v>10</v>
      </c>
      <c r="R190" s="137">
        <v>120</v>
      </c>
      <c r="S190" s="137">
        <f t="shared" si="48"/>
        <v>120</v>
      </c>
      <c r="T190" s="655">
        <f t="shared" si="49"/>
        <v>0</v>
      </c>
      <c r="U190" s="654">
        <v>0.1</v>
      </c>
      <c r="V190" s="626">
        <v>64273.75</v>
      </c>
      <c r="W190" s="117">
        <v>0</v>
      </c>
      <c r="X190" s="626">
        <v>64273.75</v>
      </c>
      <c r="Y190" s="117" t="e">
        <f>V190-#REF!</f>
        <v>#REF!</v>
      </c>
      <c r="Z190" s="117">
        <f t="shared" si="50"/>
        <v>0</v>
      </c>
      <c r="AA190" s="137" t="s">
        <v>45</v>
      </c>
      <c r="AB190" s="138" t="s">
        <v>37</v>
      </c>
      <c r="AC190" s="630" t="s">
        <v>405</v>
      </c>
      <c r="AD190" s="38">
        <v>5</v>
      </c>
    </row>
    <row r="191" spans="1:30" s="38" customFormat="1" x14ac:dyDescent="0.25">
      <c r="A191" s="621">
        <v>17</v>
      </c>
      <c r="B191" s="137">
        <v>955</v>
      </c>
      <c r="C191" s="632" t="s">
        <v>399</v>
      </c>
      <c r="D191" s="648"/>
      <c r="E191" s="137"/>
      <c r="F191" s="137" t="s">
        <v>406</v>
      </c>
      <c r="G191" s="137"/>
      <c r="H191" s="137" t="s">
        <v>65</v>
      </c>
      <c r="I191" s="657" t="s">
        <v>379</v>
      </c>
      <c r="J191" s="137" t="s">
        <v>380</v>
      </c>
      <c r="K191" s="137"/>
      <c r="L191" s="649">
        <v>7150</v>
      </c>
      <c r="M191" s="138"/>
      <c r="N191" s="650"/>
      <c r="O191" s="651">
        <v>40662</v>
      </c>
      <c r="P191" s="652">
        <f t="shared" si="47"/>
        <v>45535</v>
      </c>
      <c r="Q191" s="137">
        <v>10</v>
      </c>
      <c r="R191" s="137">
        <v>120</v>
      </c>
      <c r="S191" s="137">
        <f t="shared" si="48"/>
        <v>120</v>
      </c>
      <c r="T191" s="655">
        <f t="shared" si="49"/>
        <v>0</v>
      </c>
      <c r="U191" s="654">
        <v>0.1</v>
      </c>
      <c r="V191" s="626">
        <v>64273.75</v>
      </c>
      <c r="W191" s="117">
        <v>0</v>
      </c>
      <c r="X191" s="626">
        <v>64273.75</v>
      </c>
      <c r="Y191" s="117" t="e">
        <f>V191-#REF!</f>
        <v>#REF!</v>
      </c>
      <c r="Z191" s="117">
        <f t="shared" si="50"/>
        <v>0</v>
      </c>
      <c r="AA191" s="137" t="s">
        <v>45</v>
      </c>
      <c r="AB191" s="138" t="s">
        <v>37</v>
      </c>
      <c r="AC191" s="630" t="s">
        <v>407</v>
      </c>
      <c r="AD191" s="38">
        <v>5</v>
      </c>
    </row>
    <row r="192" spans="1:30" s="38" customFormat="1" x14ac:dyDescent="0.25">
      <c r="A192" s="621">
        <v>18</v>
      </c>
      <c r="B192" s="137">
        <v>956</v>
      </c>
      <c r="C192" s="632" t="s">
        <v>399</v>
      </c>
      <c r="D192" s="648"/>
      <c r="E192" s="137"/>
      <c r="F192" s="137" t="s">
        <v>31</v>
      </c>
      <c r="G192" s="137"/>
      <c r="H192" s="137" t="s">
        <v>65</v>
      </c>
      <c r="I192" s="657" t="s">
        <v>379</v>
      </c>
      <c r="J192" s="137" t="s">
        <v>380</v>
      </c>
      <c r="K192" s="137"/>
      <c r="L192" s="649">
        <v>7150</v>
      </c>
      <c r="M192" s="138"/>
      <c r="N192" s="650"/>
      <c r="O192" s="651">
        <v>40662</v>
      </c>
      <c r="P192" s="652">
        <f t="shared" si="47"/>
        <v>45535</v>
      </c>
      <c r="Q192" s="137">
        <v>10</v>
      </c>
      <c r="R192" s="137">
        <v>120</v>
      </c>
      <c r="S192" s="137">
        <f t="shared" si="48"/>
        <v>120</v>
      </c>
      <c r="T192" s="655">
        <f t="shared" si="49"/>
        <v>0</v>
      </c>
      <c r="U192" s="654">
        <v>0.1</v>
      </c>
      <c r="V192" s="626">
        <v>64273.75</v>
      </c>
      <c r="W192" s="117">
        <v>0</v>
      </c>
      <c r="X192" s="626">
        <v>64273.75</v>
      </c>
      <c r="Y192" s="117" t="e">
        <f>V192-#REF!</f>
        <v>#REF!</v>
      </c>
      <c r="Z192" s="117">
        <f t="shared" si="50"/>
        <v>0</v>
      </c>
      <c r="AA192" s="137" t="s">
        <v>45</v>
      </c>
      <c r="AB192" s="138" t="s">
        <v>37</v>
      </c>
      <c r="AC192" s="630" t="s">
        <v>408</v>
      </c>
      <c r="AD192" s="38">
        <v>5</v>
      </c>
    </row>
    <row r="193" spans="1:30" s="38" customFormat="1" x14ac:dyDescent="0.25">
      <c r="A193" s="621">
        <v>19</v>
      </c>
      <c r="B193" s="137">
        <v>957</v>
      </c>
      <c r="C193" s="632" t="s">
        <v>399</v>
      </c>
      <c r="D193" s="648"/>
      <c r="E193" s="137"/>
      <c r="F193" s="137" t="s">
        <v>378</v>
      </c>
      <c r="G193" s="137"/>
      <c r="H193" s="137" t="s">
        <v>65</v>
      </c>
      <c r="I193" s="657" t="s">
        <v>379</v>
      </c>
      <c r="J193" s="137" t="s">
        <v>380</v>
      </c>
      <c r="K193" s="137"/>
      <c r="L193" s="649">
        <v>7150</v>
      </c>
      <c r="M193" s="138"/>
      <c r="N193" s="650"/>
      <c r="O193" s="651">
        <v>40662</v>
      </c>
      <c r="P193" s="652">
        <f t="shared" si="47"/>
        <v>45535</v>
      </c>
      <c r="Q193" s="137">
        <v>10</v>
      </c>
      <c r="R193" s="137">
        <v>120</v>
      </c>
      <c r="S193" s="137">
        <f t="shared" si="48"/>
        <v>120</v>
      </c>
      <c r="T193" s="655">
        <f t="shared" si="49"/>
        <v>0</v>
      </c>
      <c r="U193" s="654">
        <v>0.1</v>
      </c>
      <c r="V193" s="626">
        <v>64273.75</v>
      </c>
      <c r="W193" s="117">
        <v>0</v>
      </c>
      <c r="X193" s="626">
        <v>64273.75</v>
      </c>
      <c r="Y193" s="117" t="e">
        <f>V193-#REF!</f>
        <v>#REF!</v>
      </c>
      <c r="Z193" s="117">
        <f t="shared" si="50"/>
        <v>0</v>
      </c>
      <c r="AA193" s="137" t="s">
        <v>45</v>
      </c>
      <c r="AB193" s="138" t="s">
        <v>37</v>
      </c>
      <c r="AC193" s="630" t="s">
        <v>409</v>
      </c>
      <c r="AD193" s="38">
        <v>5</v>
      </c>
    </row>
    <row r="194" spans="1:30" s="38" customFormat="1" x14ac:dyDescent="0.25">
      <c r="A194" s="621">
        <v>20</v>
      </c>
      <c r="B194" s="137">
        <v>958</v>
      </c>
      <c r="C194" s="632" t="s">
        <v>399</v>
      </c>
      <c r="D194" s="648"/>
      <c r="E194" s="137"/>
      <c r="F194" s="137" t="s">
        <v>320</v>
      </c>
      <c r="G194" s="137"/>
      <c r="H194" s="137" t="s">
        <v>65</v>
      </c>
      <c r="I194" s="657" t="s">
        <v>379</v>
      </c>
      <c r="J194" s="137" t="s">
        <v>380</v>
      </c>
      <c r="K194" s="137"/>
      <c r="L194" s="649">
        <v>7150</v>
      </c>
      <c r="M194" s="138"/>
      <c r="N194" s="650"/>
      <c r="O194" s="651">
        <v>40662</v>
      </c>
      <c r="P194" s="652">
        <f t="shared" si="47"/>
        <v>45535</v>
      </c>
      <c r="Q194" s="137">
        <v>10</v>
      </c>
      <c r="R194" s="137">
        <v>120</v>
      </c>
      <c r="S194" s="137">
        <f t="shared" si="48"/>
        <v>120</v>
      </c>
      <c r="T194" s="655">
        <f t="shared" si="49"/>
        <v>0</v>
      </c>
      <c r="U194" s="654">
        <v>0.1</v>
      </c>
      <c r="V194" s="626">
        <v>64273.75</v>
      </c>
      <c r="W194" s="117">
        <v>0</v>
      </c>
      <c r="X194" s="626">
        <v>64273.75</v>
      </c>
      <c r="Y194" s="117" t="e">
        <f>V194-#REF!</f>
        <v>#REF!</v>
      </c>
      <c r="Z194" s="117">
        <f t="shared" si="50"/>
        <v>0</v>
      </c>
      <c r="AA194" s="137" t="s">
        <v>45</v>
      </c>
      <c r="AB194" s="138" t="s">
        <v>37</v>
      </c>
      <c r="AC194" s="630" t="s">
        <v>410</v>
      </c>
      <c r="AD194" s="38">
        <v>5</v>
      </c>
    </row>
    <row r="195" spans="1:30" s="38" customFormat="1" x14ac:dyDescent="0.25">
      <c r="A195" s="621">
        <v>21</v>
      </c>
      <c r="B195" s="137">
        <v>999</v>
      </c>
      <c r="C195" s="632" t="s">
        <v>411</v>
      </c>
      <c r="D195" s="648">
        <v>18012850</v>
      </c>
      <c r="E195" s="137"/>
      <c r="F195" s="137" t="s">
        <v>31</v>
      </c>
      <c r="G195" s="137"/>
      <c r="H195" s="137" t="s">
        <v>32</v>
      </c>
      <c r="I195" s="657" t="s">
        <v>379</v>
      </c>
      <c r="J195" s="137" t="s">
        <v>380</v>
      </c>
      <c r="K195" s="137"/>
      <c r="L195" s="649">
        <v>11919</v>
      </c>
      <c r="M195" s="138"/>
      <c r="N195" s="650"/>
      <c r="O195" s="651">
        <v>41527</v>
      </c>
      <c r="P195" s="652">
        <f t="shared" si="47"/>
        <v>45535</v>
      </c>
      <c r="Q195" s="137">
        <v>10</v>
      </c>
      <c r="R195" s="137">
        <v>120</v>
      </c>
      <c r="S195" s="137">
        <v>120</v>
      </c>
      <c r="T195" s="655">
        <f t="shared" si="49"/>
        <v>0</v>
      </c>
      <c r="U195" s="654">
        <v>0.1</v>
      </c>
      <c r="V195" s="626">
        <v>131560</v>
      </c>
      <c r="W195" s="117">
        <v>0</v>
      </c>
      <c r="X195" s="117">
        <v>131560</v>
      </c>
      <c r="Y195" s="117" t="e">
        <f>V195-#REF!</f>
        <v>#REF!</v>
      </c>
      <c r="Z195" s="117">
        <f t="shared" si="50"/>
        <v>0</v>
      </c>
      <c r="AA195" s="137"/>
      <c r="AB195" s="138"/>
      <c r="AC195" s="630"/>
      <c r="AD195" s="38">
        <v>5</v>
      </c>
    </row>
    <row r="196" spans="1:30" s="38" customFormat="1" x14ac:dyDescent="0.25">
      <c r="A196" s="621">
        <v>22</v>
      </c>
      <c r="B196" s="137">
        <v>1000</v>
      </c>
      <c r="C196" s="632" t="s">
        <v>411</v>
      </c>
      <c r="D196" s="648">
        <v>18012930</v>
      </c>
      <c r="E196" s="137"/>
      <c r="F196" s="137" t="s">
        <v>31</v>
      </c>
      <c r="G196" s="137"/>
      <c r="H196" s="137" t="s">
        <v>32</v>
      </c>
      <c r="I196" s="657" t="s">
        <v>379</v>
      </c>
      <c r="J196" s="137" t="s">
        <v>380</v>
      </c>
      <c r="K196" s="137"/>
      <c r="L196" s="649">
        <v>11919</v>
      </c>
      <c r="M196" s="138"/>
      <c r="N196" s="650"/>
      <c r="O196" s="651">
        <v>41527</v>
      </c>
      <c r="P196" s="652">
        <f t="shared" si="47"/>
        <v>45535</v>
      </c>
      <c r="Q196" s="137">
        <v>10</v>
      </c>
      <c r="R196" s="137">
        <v>120</v>
      </c>
      <c r="S196" s="137">
        <v>120</v>
      </c>
      <c r="T196" s="655">
        <f t="shared" si="49"/>
        <v>0</v>
      </c>
      <c r="U196" s="654">
        <v>0.1</v>
      </c>
      <c r="V196" s="626">
        <v>131560</v>
      </c>
      <c r="W196" s="117">
        <v>0</v>
      </c>
      <c r="X196" s="117">
        <v>131560</v>
      </c>
      <c r="Y196" s="117" t="e">
        <f>V196-#REF!</f>
        <v>#REF!</v>
      </c>
      <c r="Z196" s="117">
        <f t="shared" si="50"/>
        <v>0</v>
      </c>
      <c r="AA196" s="137"/>
      <c r="AB196" s="138"/>
      <c r="AC196" s="630"/>
      <c r="AD196" s="38">
        <v>5</v>
      </c>
    </row>
    <row r="197" spans="1:30" s="38" customFormat="1" x14ac:dyDescent="0.25">
      <c r="A197" s="621">
        <v>23</v>
      </c>
      <c r="B197" s="137">
        <v>1001</v>
      </c>
      <c r="C197" s="632" t="s">
        <v>411</v>
      </c>
      <c r="D197" s="648">
        <v>18012845</v>
      </c>
      <c r="E197" s="137"/>
      <c r="F197" s="137" t="s">
        <v>31</v>
      </c>
      <c r="G197" s="137"/>
      <c r="H197" s="137" t="s">
        <v>32</v>
      </c>
      <c r="I197" s="657" t="s">
        <v>379</v>
      </c>
      <c r="J197" s="137" t="s">
        <v>380</v>
      </c>
      <c r="K197" s="137"/>
      <c r="L197" s="649">
        <v>11919</v>
      </c>
      <c r="M197" s="138"/>
      <c r="N197" s="650"/>
      <c r="O197" s="651">
        <v>41527</v>
      </c>
      <c r="P197" s="652">
        <f t="shared" si="47"/>
        <v>45535</v>
      </c>
      <c r="Q197" s="137">
        <v>10</v>
      </c>
      <c r="R197" s="137">
        <v>120</v>
      </c>
      <c r="S197" s="137">
        <v>120</v>
      </c>
      <c r="T197" s="655">
        <f t="shared" si="49"/>
        <v>0</v>
      </c>
      <c r="U197" s="654">
        <v>0.1</v>
      </c>
      <c r="V197" s="626">
        <v>131560</v>
      </c>
      <c r="W197" s="117">
        <v>0</v>
      </c>
      <c r="X197" s="117">
        <v>131560</v>
      </c>
      <c r="Y197" s="117" t="e">
        <f>V197-#REF!</f>
        <v>#REF!</v>
      </c>
      <c r="Z197" s="117">
        <f t="shared" si="50"/>
        <v>0</v>
      </c>
      <c r="AA197" s="137"/>
      <c r="AB197" s="138"/>
      <c r="AC197" s="630"/>
      <c r="AD197" s="38">
        <v>5</v>
      </c>
    </row>
    <row r="198" spans="1:30" s="38" customFormat="1" ht="15.75" thickBot="1" x14ac:dyDescent="0.3">
      <c r="A198" s="22">
        <v>24</v>
      </c>
      <c r="B198" s="197">
        <v>1391</v>
      </c>
      <c r="C198" s="98" t="s">
        <v>412</v>
      </c>
      <c r="D198" s="44" t="s">
        <v>413</v>
      </c>
      <c r="E198" s="42"/>
      <c r="F198" s="42" t="s">
        <v>229</v>
      </c>
      <c r="G198" s="42"/>
      <c r="H198" s="42" t="s">
        <v>43</v>
      </c>
      <c r="I198" s="68" t="s">
        <v>379</v>
      </c>
      <c r="J198" s="149" t="s">
        <v>380</v>
      </c>
      <c r="K198" s="42"/>
      <c r="L198" s="56" t="s">
        <v>414</v>
      </c>
      <c r="M198" s="45"/>
      <c r="N198" s="99"/>
      <c r="O198" s="100">
        <v>43062</v>
      </c>
      <c r="P198" s="17">
        <f t="shared" si="47"/>
        <v>45535</v>
      </c>
      <c r="Q198" s="97">
        <v>10</v>
      </c>
      <c r="R198" s="97">
        <v>120</v>
      </c>
      <c r="S198" s="97">
        <f>DATEDIF(O198,P198,"M")</f>
        <v>81</v>
      </c>
      <c r="T198" s="197">
        <f t="shared" si="49"/>
        <v>39</v>
      </c>
      <c r="U198" s="50">
        <v>0.1</v>
      </c>
      <c r="V198" s="57">
        <v>1827788</v>
      </c>
      <c r="W198" s="51">
        <f>V198/R198</f>
        <v>15231.566666666668</v>
      </c>
      <c r="X198" s="51">
        <f>S198*W198</f>
        <v>1233756.9000000001</v>
      </c>
      <c r="Y198" s="51" t="e">
        <f>V198-#REF!</f>
        <v>#REF!</v>
      </c>
      <c r="Z198" s="51">
        <f t="shared" si="50"/>
        <v>594031.09999999986</v>
      </c>
      <c r="AA198" s="42" t="s">
        <v>45</v>
      </c>
      <c r="AB198" s="45" t="s">
        <v>37</v>
      </c>
      <c r="AC198" s="102"/>
    </row>
    <row r="199" spans="1:30" s="5" customFormat="1" ht="15.75" thickBot="1" x14ac:dyDescent="0.3">
      <c r="A199" s="103">
        <f>A198</f>
        <v>24</v>
      </c>
      <c r="B199" s="104"/>
      <c r="C199" s="105" t="s">
        <v>415</v>
      </c>
      <c r="D199" s="106"/>
      <c r="E199" s="104"/>
      <c r="F199" s="104"/>
      <c r="G199" s="107"/>
      <c r="H199" s="104"/>
      <c r="I199" s="104"/>
      <c r="J199" s="108"/>
      <c r="K199" s="104"/>
      <c r="L199" s="104"/>
      <c r="M199" s="109"/>
      <c r="N199" s="104"/>
      <c r="O199" s="125"/>
      <c r="P199" s="108" t="s">
        <v>30</v>
      </c>
      <c r="Q199" s="104"/>
      <c r="R199" s="104"/>
      <c r="S199" s="104"/>
      <c r="T199" s="127" t="s">
        <v>30</v>
      </c>
      <c r="U199" s="104"/>
      <c r="V199" s="110">
        <f>SUM(V175:V198)</f>
        <v>3458113.3</v>
      </c>
      <c r="W199" s="110">
        <f>SUM(W175:W198)</f>
        <v>15231.566666666668</v>
      </c>
      <c r="X199" s="110">
        <f>SUM(X175:X198)</f>
        <v>2864082.2</v>
      </c>
      <c r="Y199" s="110" t="e">
        <f>SUM(Y175:Y198)</f>
        <v>#REF!</v>
      </c>
      <c r="Z199" s="110">
        <f>SUM(Z175:Z198)</f>
        <v>594031.09999999986</v>
      </c>
      <c r="AA199" s="104"/>
      <c r="AB199" s="109"/>
      <c r="AC199" s="111"/>
    </row>
    <row r="200" spans="1:30" x14ac:dyDescent="0.25">
      <c r="A200" s="39"/>
      <c r="B200" s="112"/>
      <c r="C200" s="113"/>
      <c r="D200" s="114"/>
      <c r="E200" s="112"/>
      <c r="F200" s="112"/>
      <c r="G200" s="112"/>
      <c r="H200" s="112"/>
      <c r="I200" s="112"/>
      <c r="J200" s="82" t="s">
        <v>30</v>
      </c>
      <c r="K200" s="112"/>
      <c r="L200" s="112"/>
      <c r="M200" s="115"/>
      <c r="N200" s="112"/>
      <c r="O200" s="116"/>
      <c r="P200" s="17" t="s">
        <v>30</v>
      </c>
      <c r="Q200" s="112"/>
      <c r="R200" s="112"/>
      <c r="S200" s="112"/>
      <c r="T200" s="112" t="s">
        <v>30</v>
      </c>
      <c r="U200" s="112"/>
      <c r="V200" s="117" t="s">
        <v>30</v>
      </c>
      <c r="W200" s="36" t="s">
        <v>30</v>
      </c>
      <c r="X200" s="36"/>
      <c r="Y200" s="117" t="s">
        <v>30</v>
      </c>
      <c r="Z200" s="91">
        <f>V199-X199</f>
        <v>594031.09999999963</v>
      </c>
      <c r="AA200" s="112"/>
      <c r="AB200" s="115"/>
      <c r="AC200" s="118"/>
    </row>
    <row r="201" spans="1:30" x14ac:dyDescent="0.25">
      <c r="A201" s="22">
        <v>1</v>
      </c>
      <c r="B201" s="66">
        <v>587</v>
      </c>
      <c r="C201" s="93" t="s">
        <v>416</v>
      </c>
      <c r="D201" s="26"/>
      <c r="E201" s="23"/>
      <c r="F201" s="23" t="s">
        <v>417</v>
      </c>
      <c r="G201" s="68" t="s">
        <v>30</v>
      </c>
      <c r="H201" s="23" t="s">
        <v>43</v>
      </c>
      <c r="I201" s="68" t="s">
        <v>418</v>
      </c>
      <c r="J201" s="82" t="s">
        <v>419</v>
      </c>
      <c r="K201" s="112"/>
      <c r="L201" s="32">
        <v>1520</v>
      </c>
      <c r="M201" s="28"/>
      <c r="N201" s="94"/>
      <c r="O201" s="30">
        <v>39344</v>
      </c>
      <c r="P201" s="17">
        <f t="shared" ref="P201:P202" si="51">+$P$2</f>
        <v>45535</v>
      </c>
      <c r="Q201" s="31">
        <v>10</v>
      </c>
      <c r="R201" s="32">
        <v>120</v>
      </c>
      <c r="S201" s="32">
        <f>R201</f>
        <v>120</v>
      </c>
      <c r="T201" s="32">
        <f t="shared" ref="T201:T264" si="52">R201-S201</f>
        <v>0</v>
      </c>
      <c r="U201" s="95">
        <v>0.1</v>
      </c>
      <c r="V201" s="35">
        <v>65000</v>
      </c>
      <c r="W201" s="36">
        <v>0</v>
      </c>
      <c r="X201" s="35">
        <v>65000</v>
      </c>
      <c r="Y201" s="35" t="e">
        <f>V201-#REF!</f>
        <v>#REF!</v>
      </c>
      <c r="Z201" s="36">
        <f t="shared" ref="Z201:Z264" si="53">V201-X201</f>
        <v>0</v>
      </c>
      <c r="AA201" s="23" t="s">
        <v>45</v>
      </c>
      <c r="AB201" s="28" t="s">
        <v>37</v>
      </c>
      <c r="AC201" s="37"/>
      <c r="AD201">
        <v>6</v>
      </c>
    </row>
    <row r="202" spans="1:30" s="38" customFormat="1" x14ac:dyDescent="0.25">
      <c r="A202" s="22">
        <v>2</v>
      </c>
      <c r="B202" s="66">
        <v>904</v>
      </c>
      <c r="C202" s="216" t="s">
        <v>420</v>
      </c>
      <c r="D202" s="26" t="s">
        <v>421</v>
      </c>
      <c r="E202" s="23"/>
      <c r="F202" s="23" t="s">
        <v>31</v>
      </c>
      <c r="G202" s="68" t="s">
        <v>30</v>
      </c>
      <c r="H202" s="23" t="s">
        <v>43</v>
      </c>
      <c r="I202" s="68" t="s">
        <v>418</v>
      </c>
      <c r="J202" s="82" t="s">
        <v>419</v>
      </c>
      <c r="K202" s="23"/>
      <c r="L202" s="32">
        <v>9059</v>
      </c>
      <c r="M202" s="28"/>
      <c r="N202" s="94"/>
      <c r="O202" s="30">
        <v>41011</v>
      </c>
      <c r="P202" s="17">
        <f t="shared" si="51"/>
        <v>45535</v>
      </c>
      <c r="Q202" s="31">
        <v>10</v>
      </c>
      <c r="R202" s="32">
        <v>120</v>
      </c>
      <c r="S202" s="32">
        <f>R202</f>
        <v>120</v>
      </c>
      <c r="T202" s="32">
        <f t="shared" si="52"/>
        <v>0</v>
      </c>
      <c r="U202" s="95">
        <v>0.1</v>
      </c>
      <c r="V202" s="35">
        <v>543823.43000000005</v>
      </c>
      <c r="W202" s="36">
        <v>0</v>
      </c>
      <c r="X202" s="35">
        <v>543823.43000000005</v>
      </c>
      <c r="Y202" s="35" t="e">
        <f>V202-#REF!</f>
        <v>#REF!</v>
      </c>
      <c r="Z202" s="36">
        <f t="shared" si="53"/>
        <v>0</v>
      </c>
      <c r="AA202" s="66"/>
      <c r="AB202" s="119"/>
      <c r="AC202" s="120"/>
      <c r="AD202" s="38">
        <v>6</v>
      </c>
    </row>
    <row r="203" spans="1:30" s="38" customFormat="1" x14ac:dyDescent="0.25">
      <c r="A203" s="276">
        <v>3</v>
      </c>
      <c r="B203" s="277">
        <v>1032</v>
      </c>
      <c r="C203" s="278" t="s">
        <v>422</v>
      </c>
      <c r="D203" s="279" t="s">
        <v>423</v>
      </c>
      <c r="E203" s="277"/>
      <c r="F203" s="277" t="s">
        <v>73</v>
      </c>
      <c r="G203" s="280" t="s">
        <v>30</v>
      </c>
      <c r="H203" s="277" t="s">
        <v>43</v>
      </c>
      <c r="I203" s="280" t="s">
        <v>418</v>
      </c>
      <c r="J203" s="281" t="s">
        <v>419</v>
      </c>
      <c r="K203" s="277"/>
      <c r="L203" s="282" t="s">
        <v>424</v>
      </c>
      <c r="M203" s="283"/>
      <c r="N203" s="284"/>
      <c r="O203" s="285">
        <v>41774</v>
      </c>
      <c r="P203" s="286">
        <v>45473</v>
      </c>
      <c r="Q203" s="287">
        <v>10</v>
      </c>
      <c r="R203" s="282">
        <v>120</v>
      </c>
      <c r="S203" s="282">
        <v>120</v>
      </c>
      <c r="T203" s="282">
        <f t="shared" si="52"/>
        <v>0</v>
      </c>
      <c r="U203" s="288">
        <v>0.1</v>
      </c>
      <c r="V203" s="289">
        <v>78000</v>
      </c>
      <c r="W203" s="290">
        <v>0</v>
      </c>
      <c r="X203" s="290">
        <f>V203</f>
        <v>78000</v>
      </c>
      <c r="Y203" s="35" t="e">
        <f>V203-#REF!</f>
        <v>#REF!</v>
      </c>
      <c r="Z203" s="290">
        <f t="shared" si="53"/>
        <v>0</v>
      </c>
      <c r="AA203" s="277"/>
      <c r="AB203" s="283"/>
      <c r="AC203" s="291"/>
      <c r="AD203" s="38">
        <v>6</v>
      </c>
    </row>
    <row r="204" spans="1:30" s="38" customFormat="1" x14ac:dyDescent="0.25">
      <c r="A204" s="22">
        <v>4</v>
      </c>
      <c r="B204" s="66">
        <v>1034</v>
      </c>
      <c r="C204" s="216" t="s">
        <v>425</v>
      </c>
      <c r="D204" s="23" t="s">
        <v>426</v>
      </c>
      <c r="E204" s="23"/>
      <c r="F204" s="23" t="s">
        <v>73</v>
      </c>
      <c r="G204" s="68" t="s">
        <v>30</v>
      </c>
      <c r="H204" s="23" t="s">
        <v>43</v>
      </c>
      <c r="I204" s="68" t="s">
        <v>418</v>
      </c>
      <c r="J204" s="82" t="s">
        <v>419</v>
      </c>
      <c r="K204" s="23"/>
      <c r="L204" s="32" t="s">
        <v>427</v>
      </c>
      <c r="M204" s="28"/>
      <c r="N204" s="94"/>
      <c r="O204" s="30">
        <v>41844</v>
      </c>
      <c r="P204" s="17">
        <f t="shared" ref="P204:P267" si="54">+$P$2</f>
        <v>45535</v>
      </c>
      <c r="Q204" s="31">
        <v>10</v>
      </c>
      <c r="R204" s="32">
        <v>120</v>
      </c>
      <c r="S204" s="32">
        <f t="shared" ref="S204:S267" si="55">DATEDIF(O204,P204,"M")</f>
        <v>121</v>
      </c>
      <c r="T204" s="32">
        <f t="shared" si="52"/>
        <v>-1</v>
      </c>
      <c r="U204" s="95">
        <v>0.1</v>
      </c>
      <c r="V204" s="35">
        <v>439830</v>
      </c>
      <c r="W204" s="36">
        <f t="shared" ref="W204:W267" si="56">V204/R204</f>
        <v>3665.25</v>
      </c>
      <c r="X204" s="36">
        <f t="shared" ref="X204:X267" si="57">S204*W204</f>
        <v>443495.25</v>
      </c>
      <c r="Y204" s="35" t="e">
        <f>V204-#REF!</f>
        <v>#REF!</v>
      </c>
      <c r="Z204" s="36">
        <f t="shared" si="53"/>
        <v>-3665.25</v>
      </c>
      <c r="AA204" s="23" t="s">
        <v>45</v>
      </c>
      <c r="AB204" s="28" t="s">
        <v>37</v>
      </c>
      <c r="AC204" s="37" t="s">
        <v>30</v>
      </c>
      <c r="AD204" s="38">
        <v>6</v>
      </c>
    </row>
    <row r="205" spans="1:30" s="38" customFormat="1" x14ac:dyDescent="0.25">
      <c r="A205" s="22">
        <v>5</v>
      </c>
      <c r="B205" s="66">
        <v>1120</v>
      </c>
      <c r="C205" s="216" t="s">
        <v>428</v>
      </c>
      <c r="D205" s="23" t="s">
        <v>429</v>
      </c>
      <c r="E205" s="23"/>
      <c r="F205" s="23" t="s">
        <v>73</v>
      </c>
      <c r="G205" s="68" t="s">
        <v>30</v>
      </c>
      <c r="H205" s="23" t="s">
        <v>43</v>
      </c>
      <c r="I205" s="68" t="s">
        <v>418</v>
      </c>
      <c r="J205" s="82" t="s">
        <v>419</v>
      </c>
      <c r="K205" s="23"/>
      <c r="L205" s="32" t="s">
        <v>430</v>
      </c>
      <c r="M205" s="28"/>
      <c r="N205" s="94"/>
      <c r="O205" s="30">
        <v>42338</v>
      </c>
      <c r="P205" s="17">
        <f t="shared" si="54"/>
        <v>45535</v>
      </c>
      <c r="Q205" s="31">
        <v>10</v>
      </c>
      <c r="R205" s="32">
        <v>120</v>
      </c>
      <c r="S205" s="32">
        <f t="shared" si="55"/>
        <v>105</v>
      </c>
      <c r="T205" s="32">
        <f t="shared" si="52"/>
        <v>15</v>
      </c>
      <c r="U205" s="95">
        <v>0.1</v>
      </c>
      <c r="V205" s="35">
        <v>240708</v>
      </c>
      <c r="W205" s="36">
        <f t="shared" si="56"/>
        <v>2005.9</v>
      </c>
      <c r="X205" s="36">
        <f t="shared" si="57"/>
        <v>210619.5</v>
      </c>
      <c r="Y205" s="35" t="e">
        <f>V205-#REF!</f>
        <v>#REF!</v>
      </c>
      <c r="Z205" s="36">
        <f t="shared" si="53"/>
        <v>30088.5</v>
      </c>
      <c r="AA205" s="23" t="s">
        <v>45</v>
      </c>
      <c r="AB205" s="28" t="s">
        <v>37</v>
      </c>
      <c r="AC205" s="37" t="s">
        <v>30</v>
      </c>
    </row>
    <row r="206" spans="1:30" s="38" customFormat="1" x14ac:dyDescent="0.25">
      <c r="A206" s="22">
        <v>6</v>
      </c>
      <c r="B206" s="66">
        <v>1155</v>
      </c>
      <c r="C206" s="216" t="s">
        <v>431</v>
      </c>
      <c r="D206" s="26"/>
      <c r="E206" s="23"/>
      <c r="F206" s="23" t="s">
        <v>378</v>
      </c>
      <c r="G206" s="68" t="s">
        <v>30</v>
      </c>
      <c r="H206" s="23" t="s">
        <v>65</v>
      </c>
      <c r="I206" s="68" t="s">
        <v>418</v>
      </c>
      <c r="J206" s="82" t="s">
        <v>419</v>
      </c>
      <c r="K206" s="23"/>
      <c r="L206" s="32" t="s">
        <v>432</v>
      </c>
      <c r="M206" s="28"/>
      <c r="N206" s="94"/>
      <c r="O206" s="30">
        <v>42502</v>
      </c>
      <c r="P206" s="17">
        <f t="shared" si="54"/>
        <v>45535</v>
      </c>
      <c r="Q206" s="31">
        <v>10</v>
      </c>
      <c r="R206" s="32">
        <v>120</v>
      </c>
      <c r="S206" s="32">
        <f t="shared" si="55"/>
        <v>99</v>
      </c>
      <c r="T206" s="32">
        <f t="shared" si="52"/>
        <v>21</v>
      </c>
      <c r="U206" s="95">
        <v>0.1</v>
      </c>
      <c r="V206" s="35">
        <v>388070.73</v>
      </c>
      <c r="W206" s="36">
        <f t="shared" si="56"/>
        <v>3233.9227499999997</v>
      </c>
      <c r="X206" s="36">
        <f t="shared" si="57"/>
        <v>320158.35225</v>
      </c>
      <c r="Y206" s="35" t="e">
        <f>V206-#REF!</f>
        <v>#REF!</v>
      </c>
      <c r="Z206" s="36">
        <f t="shared" si="53"/>
        <v>67912.377749999985</v>
      </c>
      <c r="AA206" s="23" t="s">
        <v>45</v>
      </c>
      <c r="AB206" s="28" t="s">
        <v>37</v>
      </c>
      <c r="AC206" s="37" t="s">
        <v>433</v>
      </c>
    </row>
    <row r="207" spans="1:30" s="38" customFormat="1" x14ac:dyDescent="0.25">
      <c r="A207" s="22">
        <v>7</v>
      </c>
      <c r="B207" s="66">
        <v>1156</v>
      </c>
      <c r="C207" s="216" t="s">
        <v>434</v>
      </c>
      <c r="D207" s="26"/>
      <c r="E207" s="23"/>
      <c r="F207" s="23" t="s">
        <v>378</v>
      </c>
      <c r="G207" s="68" t="s">
        <v>30</v>
      </c>
      <c r="H207" s="23" t="s">
        <v>43</v>
      </c>
      <c r="I207" s="68" t="s">
        <v>418</v>
      </c>
      <c r="J207" s="82" t="s">
        <v>419</v>
      </c>
      <c r="K207" s="23"/>
      <c r="L207" s="32" t="s">
        <v>432</v>
      </c>
      <c r="M207" s="28"/>
      <c r="N207" s="94"/>
      <c r="O207" s="30">
        <v>42502</v>
      </c>
      <c r="P207" s="17">
        <f t="shared" si="54"/>
        <v>45535</v>
      </c>
      <c r="Q207" s="31">
        <v>10</v>
      </c>
      <c r="R207" s="32">
        <v>120</v>
      </c>
      <c r="S207" s="32">
        <f t="shared" si="55"/>
        <v>99</v>
      </c>
      <c r="T207" s="32">
        <f t="shared" si="52"/>
        <v>21</v>
      </c>
      <c r="U207" s="95">
        <v>0.1</v>
      </c>
      <c r="V207" s="35">
        <v>66348.45</v>
      </c>
      <c r="W207" s="36">
        <f t="shared" si="56"/>
        <v>552.90374999999995</v>
      </c>
      <c r="X207" s="36">
        <f t="shared" si="57"/>
        <v>54737.471249999995</v>
      </c>
      <c r="Y207" s="35" t="e">
        <f>V207-#REF!</f>
        <v>#REF!</v>
      </c>
      <c r="Z207" s="36">
        <f t="shared" si="53"/>
        <v>11610.978750000002</v>
      </c>
      <c r="AA207" s="23" t="s">
        <v>45</v>
      </c>
      <c r="AB207" s="28" t="s">
        <v>37</v>
      </c>
      <c r="AC207" s="37"/>
    </row>
    <row r="208" spans="1:30" s="38" customFormat="1" x14ac:dyDescent="0.25">
      <c r="A208" s="22">
        <v>8</v>
      </c>
      <c r="B208" s="66">
        <v>1158</v>
      </c>
      <c r="C208" s="216" t="s">
        <v>435</v>
      </c>
      <c r="D208" s="23" t="s">
        <v>436</v>
      </c>
      <c r="E208" s="23"/>
      <c r="F208" s="23" t="s">
        <v>229</v>
      </c>
      <c r="G208" s="68" t="s">
        <v>30</v>
      </c>
      <c r="H208" s="23" t="s">
        <v>43</v>
      </c>
      <c r="I208" s="68" t="s">
        <v>418</v>
      </c>
      <c r="J208" s="82" t="s">
        <v>419</v>
      </c>
      <c r="K208" s="23"/>
      <c r="L208" s="32" t="s">
        <v>437</v>
      </c>
      <c r="M208" s="28"/>
      <c r="N208" s="94"/>
      <c r="O208" s="30">
        <v>42591</v>
      </c>
      <c r="P208" s="17">
        <f t="shared" si="54"/>
        <v>45535</v>
      </c>
      <c r="Q208" s="31">
        <v>10</v>
      </c>
      <c r="R208" s="32">
        <v>120</v>
      </c>
      <c r="S208" s="32">
        <f t="shared" si="55"/>
        <v>96</v>
      </c>
      <c r="T208" s="32">
        <f t="shared" si="52"/>
        <v>24</v>
      </c>
      <c r="U208" s="95">
        <v>0.1</v>
      </c>
      <c r="V208" s="35">
        <v>380800</v>
      </c>
      <c r="W208" s="36">
        <f t="shared" si="56"/>
        <v>3173.3333333333335</v>
      </c>
      <c r="X208" s="36">
        <f t="shared" si="57"/>
        <v>304640</v>
      </c>
      <c r="Y208" s="35" t="e">
        <f>V208-#REF!</f>
        <v>#REF!</v>
      </c>
      <c r="Z208" s="36">
        <f t="shared" si="53"/>
        <v>76160</v>
      </c>
      <c r="AA208" s="23" t="s">
        <v>45</v>
      </c>
      <c r="AB208" s="28" t="s">
        <v>37</v>
      </c>
      <c r="AC208" s="37" t="s">
        <v>200</v>
      </c>
    </row>
    <row r="209" spans="1:29" s="38" customFormat="1" x14ac:dyDescent="0.25">
      <c r="A209" s="22">
        <v>9</v>
      </c>
      <c r="B209" s="66">
        <v>1162</v>
      </c>
      <c r="C209" s="216" t="s">
        <v>438</v>
      </c>
      <c r="D209" s="23" t="s">
        <v>439</v>
      </c>
      <c r="E209" s="23"/>
      <c r="F209" s="23" t="s">
        <v>229</v>
      </c>
      <c r="G209" s="68" t="s">
        <v>30</v>
      </c>
      <c r="H209" s="23" t="s">
        <v>43</v>
      </c>
      <c r="I209" s="68" t="s">
        <v>418</v>
      </c>
      <c r="J209" s="82" t="s">
        <v>419</v>
      </c>
      <c r="K209" s="23"/>
      <c r="L209" s="32" t="s">
        <v>437</v>
      </c>
      <c r="M209" s="28"/>
      <c r="N209" s="94"/>
      <c r="O209" s="30">
        <v>42591</v>
      </c>
      <c r="P209" s="17">
        <f t="shared" si="54"/>
        <v>45535</v>
      </c>
      <c r="Q209" s="31">
        <v>10</v>
      </c>
      <c r="R209" s="32">
        <v>120</v>
      </c>
      <c r="S209" s="32">
        <f t="shared" si="55"/>
        <v>96</v>
      </c>
      <c r="T209" s="32">
        <f t="shared" si="52"/>
        <v>24</v>
      </c>
      <c r="U209" s="95">
        <v>0.1</v>
      </c>
      <c r="V209" s="35">
        <v>294400</v>
      </c>
      <c r="W209" s="36">
        <f t="shared" si="56"/>
        <v>2453.3333333333335</v>
      </c>
      <c r="X209" s="36">
        <f t="shared" si="57"/>
        <v>235520</v>
      </c>
      <c r="Y209" s="35" t="e">
        <f>V209-#REF!</f>
        <v>#REF!</v>
      </c>
      <c r="Z209" s="36">
        <f t="shared" si="53"/>
        <v>58880</v>
      </c>
      <c r="AA209" s="23" t="s">
        <v>45</v>
      </c>
      <c r="AB209" s="28" t="s">
        <v>37</v>
      </c>
      <c r="AC209" s="37" t="s">
        <v>30</v>
      </c>
    </row>
    <row r="210" spans="1:29" s="38" customFormat="1" x14ac:dyDescent="0.25">
      <c r="A210" s="22">
        <v>10</v>
      </c>
      <c r="B210" s="66">
        <v>1184</v>
      </c>
      <c r="C210" s="216" t="s">
        <v>440</v>
      </c>
      <c r="D210" s="23" t="s">
        <v>441</v>
      </c>
      <c r="E210" s="23"/>
      <c r="F210" s="23" t="s">
        <v>229</v>
      </c>
      <c r="G210" s="68" t="s">
        <v>30</v>
      </c>
      <c r="H210" s="23" t="s">
        <v>43</v>
      </c>
      <c r="I210" s="68" t="s">
        <v>418</v>
      </c>
      <c r="J210" s="82" t="s">
        <v>419</v>
      </c>
      <c r="K210" s="23"/>
      <c r="L210" s="32" t="s">
        <v>437</v>
      </c>
      <c r="M210" s="28"/>
      <c r="N210" s="94"/>
      <c r="O210" s="30">
        <v>42618</v>
      </c>
      <c r="P210" s="17">
        <f t="shared" si="54"/>
        <v>45535</v>
      </c>
      <c r="Q210" s="31">
        <v>10</v>
      </c>
      <c r="R210" s="32">
        <v>120</v>
      </c>
      <c r="S210" s="32">
        <f t="shared" si="55"/>
        <v>95</v>
      </c>
      <c r="T210" s="32">
        <f t="shared" si="52"/>
        <v>25</v>
      </c>
      <c r="U210" s="95">
        <v>0.1</v>
      </c>
      <c r="V210" s="35">
        <v>294400</v>
      </c>
      <c r="W210" s="36">
        <f t="shared" si="56"/>
        <v>2453.3333333333335</v>
      </c>
      <c r="X210" s="36">
        <f t="shared" si="57"/>
        <v>233066.66666666669</v>
      </c>
      <c r="Y210" s="35" t="e">
        <f>V210-#REF!</f>
        <v>#REF!</v>
      </c>
      <c r="Z210" s="36">
        <f t="shared" si="53"/>
        <v>61333.333333333314</v>
      </c>
      <c r="AA210" s="23" t="s">
        <v>45</v>
      </c>
      <c r="AB210" s="28" t="s">
        <v>37</v>
      </c>
      <c r="AC210" s="37" t="s">
        <v>30</v>
      </c>
    </row>
    <row r="211" spans="1:29" s="38" customFormat="1" x14ac:dyDescent="0.25">
      <c r="A211" s="22">
        <v>11</v>
      </c>
      <c r="B211" s="23">
        <v>1276</v>
      </c>
      <c r="C211" s="216" t="s">
        <v>442</v>
      </c>
      <c r="D211" s="66"/>
      <c r="E211" s="23"/>
      <c r="F211" s="23" t="s">
        <v>234</v>
      </c>
      <c r="G211" s="68" t="s">
        <v>30</v>
      </c>
      <c r="H211" s="23" t="s">
        <v>43</v>
      </c>
      <c r="I211" s="68" t="s">
        <v>418</v>
      </c>
      <c r="J211" s="82" t="s">
        <v>419</v>
      </c>
      <c r="K211" s="23"/>
      <c r="L211" s="32" t="s">
        <v>443</v>
      </c>
      <c r="M211" s="28"/>
      <c r="N211" s="94"/>
      <c r="O211" s="30">
        <v>42726</v>
      </c>
      <c r="P211" s="17">
        <f t="shared" si="54"/>
        <v>45535</v>
      </c>
      <c r="Q211" s="31">
        <v>10</v>
      </c>
      <c r="R211" s="32">
        <v>120</v>
      </c>
      <c r="S211" s="32">
        <f t="shared" si="55"/>
        <v>92</v>
      </c>
      <c r="T211" s="32">
        <f t="shared" si="52"/>
        <v>28</v>
      </c>
      <c r="U211" s="95">
        <v>0.1</v>
      </c>
      <c r="V211" s="35">
        <v>364261.60080000001</v>
      </c>
      <c r="W211" s="36">
        <f t="shared" si="56"/>
        <v>3035.51334</v>
      </c>
      <c r="X211" s="36">
        <f t="shared" si="57"/>
        <v>279267.22727999999</v>
      </c>
      <c r="Y211" s="35" t="e">
        <f>V211-#REF!</f>
        <v>#REF!</v>
      </c>
      <c r="Z211" s="36">
        <f t="shared" si="53"/>
        <v>84994.373520000023</v>
      </c>
      <c r="AA211" s="66"/>
      <c r="AB211" s="119"/>
      <c r="AC211" s="120" t="s">
        <v>30</v>
      </c>
    </row>
    <row r="212" spans="1:29" s="38" customFormat="1" x14ac:dyDescent="0.25">
      <c r="A212" s="22">
        <v>12</v>
      </c>
      <c r="B212" s="66">
        <v>1289</v>
      </c>
      <c r="C212" s="216" t="s">
        <v>444</v>
      </c>
      <c r="D212" s="23" t="s">
        <v>445</v>
      </c>
      <c r="E212" s="23"/>
      <c r="F212" s="23" t="s">
        <v>446</v>
      </c>
      <c r="G212" s="68" t="s">
        <v>30</v>
      </c>
      <c r="H212" s="23" t="s">
        <v>43</v>
      </c>
      <c r="I212" s="68" t="s">
        <v>418</v>
      </c>
      <c r="J212" s="82" t="s">
        <v>419</v>
      </c>
      <c r="K212" s="23"/>
      <c r="L212" s="32" t="s">
        <v>447</v>
      </c>
      <c r="M212" s="28"/>
      <c r="N212" s="94"/>
      <c r="O212" s="30">
        <v>42669</v>
      </c>
      <c r="P212" s="17">
        <f t="shared" si="54"/>
        <v>45535</v>
      </c>
      <c r="Q212" s="31">
        <v>10</v>
      </c>
      <c r="R212" s="32">
        <v>120</v>
      </c>
      <c r="S212" s="32">
        <f t="shared" si="55"/>
        <v>94</v>
      </c>
      <c r="T212" s="32">
        <f t="shared" si="52"/>
        <v>26</v>
      </c>
      <c r="U212" s="95">
        <v>0.1</v>
      </c>
      <c r="V212" s="35">
        <v>162400</v>
      </c>
      <c r="W212" s="36">
        <f t="shared" si="56"/>
        <v>1353.3333333333333</v>
      </c>
      <c r="X212" s="36">
        <f t="shared" si="57"/>
        <v>127213.33333333333</v>
      </c>
      <c r="Y212" s="35" t="e">
        <f>V212-#REF!</f>
        <v>#REF!</v>
      </c>
      <c r="Z212" s="36">
        <f t="shared" si="53"/>
        <v>35186.666666666672</v>
      </c>
      <c r="AA212" s="23" t="s">
        <v>45</v>
      </c>
      <c r="AB212" s="28" t="s">
        <v>37</v>
      </c>
      <c r="AC212" s="37" t="s">
        <v>30</v>
      </c>
    </row>
    <row r="213" spans="1:29" s="38" customFormat="1" x14ac:dyDescent="0.25">
      <c r="A213" s="22">
        <v>13</v>
      </c>
      <c r="B213" s="66">
        <v>1290</v>
      </c>
      <c r="C213" s="216" t="s">
        <v>444</v>
      </c>
      <c r="D213" s="23" t="s">
        <v>448</v>
      </c>
      <c r="E213" s="23"/>
      <c r="F213" s="23" t="s">
        <v>446</v>
      </c>
      <c r="G213" s="68" t="s">
        <v>30</v>
      </c>
      <c r="H213" s="23" t="s">
        <v>43</v>
      </c>
      <c r="I213" s="68" t="s">
        <v>418</v>
      </c>
      <c r="J213" s="82" t="s">
        <v>419</v>
      </c>
      <c r="K213" s="23"/>
      <c r="L213" s="32" t="s">
        <v>447</v>
      </c>
      <c r="M213" s="28"/>
      <c r="N213" s="94"/>
      <c r="O213" s="30">
        <v>42669</v>
      </c>
      <c r="P213" s="17">
        <f t="shared" si="54"/>
        <v>45535</v>
      </c>
      <c r="Q213" s="31">
        <v>10</v>
      </c>
      <c r="R213" s="32">
        <v>120</v>
      </c>
      <c r="S213" s="32">
        <f t="shared" si="55"/>
        <v>94</v>
      </c>
      <c r="T213" s="32">
        <f t="shared" si="52"/>
        <v>26</v>
      </c>
      <c r="U213" s="95">
        <v>0.1</v>
      </c>
      <c r="V213" s="35">
        <v>162400</v>
      </c>
      <c r="W213" s="36">
        <f t="shared" si="56"/>
        <v>1353.3333333333333</v>
      </c>
      <c r="X213" s="36">
        <f t="shared" si="57"/>
        <v>127213.33333333333</v>
      </c>
      <c r="Y213" s="35" t="e">
        <f>V213-#REF!</f>
        <v>#REF!</v>
      </c>
      <c r="Z213" s="36">
        <f t="shared" si="53"/>
        <v>35186.666666666672</v>
      </c>
      <c r="AA213" s="23" t="s">
        <v>45</v>
      </c>
      <c r="AB213" s="28" t="s">
        <v>37</v>
      </c>
      <c r="AC213" s="37" t="s">
        <v>30</v>
      </c>
    </row>
    <row r="214" spans="1:29" s="38" customFormat="1" x14ac:dyDescent="0.25">
      <c r="A214" s="22">
        <v>14</v>
      </c>
      <c r="B214" s="66">
        <v>1322</v>
      </c>
      <c r="C214" s="216" t="s">
        <v>449</v>
      </c>
      <c r="D214" s="23" t="s">
        <v>450</v>
      </c>
      <c r="E214" s="23"/>
      <c r="F214" s="23" t="s">
        <v>451</v>
      </c>
      <c r="G214" s="68" t="s">
        <v>30</v>
      </c>
      <c r="H214" s="23" t="s">
        <v>43</v>
      </c>
      <c r="I214" s="68" t="s">
        <v>418</v>
      </c>
      <c r="J214" s="82" t="s">
        <v>419</v>
      </c>
      <c r="K214" s="23"/>
      <c r="L214" s="32" t="s">
        <v>452</v>
      </c>
      <c r="M214" s="28"/>
      <c r="N214" s="94"/>
      <c r="O214" s="30">
        <v>42881</v>
      </c>
      <c r="P214" s="17">
        <f t="shared" si="54"/>
        <v>45535</v>
      </c>
      <c r="Q214" s="31">
        <v>10</v>
      </c>
      <c r="R214" s="32">
        <v>120</v>
      </c>
      <c r="S214" s="32">
        <f t="shared" si="55"/>
        <v>87</v>
      </c>
      <c r="T214" s="32">
        <f t="shared" si="52"/>
        <v>33</v>
      </c>
      <c r="U214" s="95">
        <v>0.1</v>
      </c>
      <c r="V214" s="35">
        <v>56005</v>
      </c>
      <c r="W214" s="36">
        <f t="shared" si="56"/>
        <v>466.70833333333331</v>
      </c>
      <c r="X214" s="36">
        <f t="shared" si="57"/>
        <v>40603.625</v>
      </c>
      <c r="Y214" s="35" t="e">
        <f>V214-#REF!</f>
        <v>#REF!</v>
      </c>
      <c r="Z214" s="36">
        <f t="shared" si="53"/>
        <v>15401.375</v>
      </c>
      <c r="AA214" s="23" t="s">
        <v>45</v>
      </c>
      <c r="AB214" s="28" t="s">
        <v>37</v>
      </c>
      <c r="AC214" s="37" t="s">
        <v>30</v>
      </c>
    </row>
    <row r="215" spans="1:29" s="38" customFormat="1" x14ac:dyDescent="0.25">
      <c r="A215" s="22">
        <v>15</v>
      </c>
      <c r="B215" s="66">
        <v>1429</v>
      </c>
      <c r="C215" s="216" t="s">
        <v>453</v>
      </c>
      <c r="D215" s="23" t="s">
        <v>30</v>
      </c>
      <c r="E215" s="23" t="s">
        <v>454</v>
      </c>
      <c r="F215" s="23" t="s">
        <v>229</v>
      </c>
      <c r="G215" s="68" t="s">
        <v>30</v>
      </c>
      <c r="H215" s="23" t="s">
        <v>43</v>
      </c>
      <c r="I215" s="68" t="s">
        <v>418</v>
      </c>
      <c r="J215" s="82" t="s">
        <v>419</v>
      </c>
      <c r="K215" s="23"/>
      <c r="L215" s="32" t="s">
        <v>455</v>
      </c>
      <c r="M215" s="28"/>
      <c r="N215" s="94"/>
      <c r="O215" s="30">
        <v>43272</v>
      </c>
      <c r="P215" s="17">
        <f t="shared" si="54"/>
        <v>45535</v>
      </c>
      <c r="Q215" s="31">
        <v>10</v>
      </c>
      <c r="R215" s="32">
        <v>120</v>
      </c>
      <c r="S215" s="32">
        <f t="shared" si="55"/>
        <v>74</v>
      </c>
      <c r="T215" s="32">
        <f t="shared" si="52"/>
        <v>46</v>
      </c>
      <c r="U215" s="95">
        <v>0.1</v>
      </c>
      <c r="V215" s="35">
        <v>151166.6</v>
      </c>
      <c r="W215" s="36">
        <f t="shared" si="56"/>
        <v>1259.7216666666668</v>
      </c>
      <c r="X215" s="36">
        <f t="shared" si="57"/>
        <v>93219.40333333335</v>
      </c>
      <c r="Y215" s="35" t="e">
        <f>V215-#REF!</f>
        <v>#REF!</v>
      </c>
      <c r="Z215" s="36">
        <f t="shared" si="53"/>
        <v>57947.196666666656</v>
      </c>
      <c r="AA215" s="23" t="s">
        <v>45</v>
      </c>
      <c r="AB215" s="28" t="s">
        <v>37</v>
      </c>
      <c r="AC215" s="37" t="s">
        <v>30</v>
      </c>
    </row>
    <row r="216" spans="1:29" s="38" customFormat="1" x14ac:dyDescent="0.25">
      <c r="A216" s="22">
        <v>16</v>
      </c>
      <c r="B216" s="66">
        <v>1496</v>
      </c>
      <c r="C216" s="216" t="s">
        <v>456</v>
      </c>
      <c r="D216" s="292" t="s">
        <v>457</v>
      </c>
      <c r="E216" s="210"/>
      <c r="F216" s="23" t="s">
        <v>31</v>
      </c>
      <c r="G216" s="68" t="s">
        <v>30</v>
      </c>
      <c r="H216" s="23" t="s">
        <v>43</v>
      </c>
      <c r="I216" s="68" t="s">
        <v>418</v>
      </c>
      <c r="J216" s="82" t="s">
        <v>419</v>
      </c>
      <c r="K216" s="23"/>
      <c r="L216" s="32" t="s">
        <v>145</v>
      </c>
      <c r="M216" s="28"/>
      <c r="N216" s="94"/>
      <c r="O216" s="30">
        <v>43495</v>
      </c>
      <c r="P216" s="17">
        <f t="shared" si="54"/>
        <v>45535</v>
      </c>
      <c r="Q216" s="31">
        <v>10</v>
      </c>
      <c r="R216" s="32">
        <v>120</v>
      </c>
      <c r="S216" s="32">
        <f t="shared" si="55"/>
        <v>67</v>
      </c>
      <c r="T216" s="32">
        <f t="shared" si="52"/>
        <v>53</v>
      </c>
      <c r="U216" s="95">
        <v>0.1</v>
      </c>
      <c r="V216" s="35">
        <v>74382.128700000001</v>
      </c>
      <c r="W216" s="36">
        <f t="shared" si="56"/>
        <v>619.85107249999999</v>
      </c>
      <c r="X216" s="36">
        <f t="shared" si="57"/>
        <v>41530.021857499996</v>
      </c>
      <c r="Y216" s="35" t="e">
        <f>V216-#REF!</f>
        <v>#REF!</v>
      </c>
      <c r="Z216" s="36">
        <f t="shared" si="53"/>
        <v>32852.106842500005</v>
      </c>
      <c r="AA216" s="23" t="s">
        <v>45</v>
      </c>
      <c r="AB216" s="28" t="s">
        <v>37</v>
      </c>
      <c r="AC216" s="37" t="s">
        <v>30</v>
      </c>
    </row>
    <row r="217" spans="1:29" s="38" customFormat="1" x14ac:dyDescent="0.25">
      <c r="A217" s="22">
        <v>17</v>
      </c>
      <c r="B217" s="66">
        <v>1564</v>
      </c>
      <c r="C217" s="216" t="s">
        <v>458</v>
      </c>
      <c r="D217" s="68" t="s">
        <v>459</v>
      </c>
      <c r="E217" s="23"/>
      <c r="F217" s="23" t="s">
        <v>229</v>
      </c>
      <c r="G217" s="68" t="s">
        <v>30</v>
      </c>
      <c r="H217" s="23" t="s">
        <v>43</v>
      </c>
      <c r="I217" s="68" t="s">
        <v>418</v>
      </c>
      <c r="J217" s="82" t="s">
        <v>419</v>
      </c>
      <c r="K217" s="23"/>
      <c r="L217" s="32" t="s">
        <v>239</v>
      </c>
      <c r="M217" s="28"/>
      <c r="N217" s="94"/>
      <c r="O217" s="30">
        <v>43751</v>
      </c>
      <c r="P217" s="17">
        <f t="shared" si="54"/>
        <v>45535</v>
      </c>
      <c r="Q217" s="31">
        <v>10</v>
      </c>
      <c r="R217" s="32">
        <v>120</v>
      </c>
      <c r="S217" s="32">
        <f t="shared" si="55"/>
        <v>58</v>
      </c>
      <c r="T217" s="32">
        <f t="shared" si="52"/>
        <v>62</v>
      </c>
      <c r="U217" s="95">
        <v>0.1</v>
      </c>
      <c r="V217" s="35">
        <v>495000</v>
      </c>
      <c r="W217" s="36">
        <f t="shared" si="56"/>
        <v>4125</v>
      </c>
      <c r="X217" s="36">
        <f t="shared" si="57"/>
        <v>239250</v>
      </c>
      <c r="Y217" s="35" t="e">
        <f>V217-#REF!</f>
        <v>#REF!</v>
      </c>
      <c r="Z217" s="36">
        <f t="shared" si="53"/>
        <v>255750</v>
      </c>
      <c r="AA217" s="23" t="s">
        <v>45</v>
      </c>
      <c r="AB217" s="28" t="s">
        <v>37</v>
      </c>
      <c r="AC217" s="37" t="s">
        <v>30</v>
      </c>
    </row>
    <row r="218" spans="1:29" s="38" customFormat="1" x14ac:dyDescent="0.25">
      <c r="A218" s="22">
        <v>18</v>
      </c>
      <c r="B218" s="66">
        <v>1565</v>
      </c>
      <c r="C218" s="216" t="s">
        <v>460</v>
      </c>
      <c r="D218" s="68" t="s">
        <v>461</v>
      </c>
      <c r="E218" s="23"/>
      <c r="F218" s="23" t="s">
        <v>229</v>
      </c>
      <c r="G218" s="68" t="s">
        <v>30</v>
      </c>
      <c r="H218" s="23" t="s">
        <v>43</v>
      </c>
      <c r="I218" s="68" t="s">
        <v>418</v>
      </c>
      <c r="J218" s="82" t="s">
        <v>419</v>
      </c>
      <c r="K218" s="23"/>
      <c r="L218" s="32" t="s">
        <v>239</v>
      </c>
      <c r="M218" s="28"/>
      <c r="N218" s="94"/>
      <c r="O218" s="30">
        <v>43751</v>
      </c>
      <c r="P218" s="17">
        <f t="shared" si="54"/>
        <v>45535</v>
      </c>
      <c r="Q218" s="31">
        <v>10</v>
      </c>
      <c r="R218" s="32">
        <v>120</v>
      </c>
      <c r="S218" s="32">
        <f t="shared" si="55"/>
        <v>58</v>
      </c>
      <c r="T218" s="32">
        <f t="shared" si="52"/>
        <v>62</v>
      </c>
      <c r="U218" s="95">
        <v>0.1</v>
      </c>
      <c r="V218" s="35">
        <v>495000</v>
      </c>
      <c r="W218" s="36">
        <f t="shared" si="56"/>
        <v>4125</v>
      </c>
      <c r="X218" s="36">
        <f t="shared" si="57"/>
        <v>239250</v>
      </c>
      <c r="Y218" s="35" t="e">
        <f>V218-#REF!</f>
        <v>#REF!</v>
      </c>
      <c r="Z218" s="36">
        <f t="shared" si="53"/>
        <v>255750</v>
      </c>
      <c r="AA218" s="23" t="s">
        <v>45</v>
      </c>
      <c r="AB218" s="28" t="s">
        <v>37</v>
      </c>
      <c r="AC218" s="37" t="s">
        <v>30</v>
      </c>
    </row>
    <row r="219" spans="1:29" s="38" customFormat="1" x14ac:dyDescent="0.25">
      <c r="A219" s="22">
        <v>19</v>
      </c>
      <c r="B219" s="66">
        <v>1566</v>
      </c>
      <c r="C219" s="216" t="s">
        <v>462</v>
      </c>
      <c r="D219" s="68" t="s">
        <v>463</v>
      </c>
      <c r="E219" s="23"/>
      <c r="F219" s="23" t="s">
        <v>229</v>
      </c>
      <c r="G219" s="68" t="s">
        <v>30</v>
      </c>
      <c r="H219" s="23" t="s">
        <v>43</v>
      </c>
      <c r="I219" s="68" t="s">
        <v>418</v>
      </c>
      <c r="J219" s="82" t="s">
        <v>419</v>
      </c>
      <c r="K219" s="23"/>
      <c r="L219" s="32" t="s">
        <v>464</v>
      </c>
      <c r="M219" s="28"/>
      <c r="N219" s="94"/>
      <c r="O219" s="30">
        <v>43752</v>
      </c>
      <c r="P219" s="17">
        <f t="shared" si="54"/>
        <v>45535</v>
      </c>
      <c r="Q219" s="31">
        <v>10</v>
      </c>
      <c r="R219" s="32">
        <v>120</v>
      </c>
      <c r="S219" s="32">
        <f t="shared" si="55"/>
        <v>58</v>
      </c>
      <c r="T219" s="32">
        <f t="shared" si="52"/>
        <v>62</v>
      </c>
      <c r="U219" s="95">
        <v>0.1</v>
      </c>
      <c r="V219" s="35">
        <v>625000</v>
      </c>
      <c r="W219" s="36">
        <f t="shared" si="56"/>
        <v>5208.333333333333</v>
      </c>
      <c r="X219" s="36">
        <f t="shared" si="57"/>
        <v>302083.33333333331</v>
      </c>
      <c r="Y219" s="35" t="e">
        <f>V219-#REF!</f>
        <v>#REF!</v>
      </c>
      <c r="Z219" s="36">
        <f t="shared" si="53"/>
        <v>322916.66666666669</v>
      </c>
      <c r="AA219" s="23" t="s">
        <v>45</v>
      </c>
      <c r="AB219" s="28" t="s">
        <v>37</v>
      </c>
      <c r="AC219" s="37" t="s">
        <v>30</v>
      </c>
    </row>
    <row r="220" spans="1:29" s="38" customFormat="1" x14ac:dyDescent="0.25">
      <c r="A220" s="22">
        <v>20</v>
      </c>
      <c r="B220" s="66">
        <v>1567</v>
      </c>
      <c r="C220" s="216" t="s">
        <v>465</v>
      </c>
      <c r="D220" s="68" t="s">
        <v>463</v>
      </c>
      <c r="E220" s="23"/>
      <c r="F220" s="23" t="s">
        <v>229</v>
      </c>
      <c r="G220" s="68" t="s">
        <v>30</v>
      </c>
      <c r="H220" s="23" t="s">
        <v>43</v>
      </c>
      <c r="I220" s="68" t="s">
        <v>418</v>
      </c>
      <c r="J220" s="82" t="s">
        <v>419</v>
      </c>
      <c r="K220" s="23"/>
      <c r="L220" s="32" t="s">
        <v>466</v>
      </c>
      <c r="M220" s="28"/>
      <c r="N220" s="94"/>
      <c r="O220" s="30">
        <v>43753</v>
      </c>
      <c r="P220" s="17">
        <f t="shared" si="54"/>
        <v>45535</v>
      </c>
      <c r="Q220" s="31">
        <v>10</v>
      </c>
      <c r="R220" s="32">
        <v>120</v>
      </c>
      <c r="S220" s="32">
        <f t="shared" si="55"/>
        <v>58</v>
      </c>
      <c r="T220" s="32">
        <f t="shared" si="52"/>
        <v>62</v>
      </c>
      <c r="U220" s="95">
        <v>0.1</v>
      </c>
      <c r="V220" s="35">
        <v>625000</v>
      </c>
      <c r="W220" s="36">
        <f t="shared" si="56"/>
        <v>5208.333333333333</v>
      </c>
      <c r="X220" s="36">
        <f t="shared" si="57"/>
        <v>302083.33333333331</v>
      </c>
      <c r="Y220" s="35" t="e">
        <f>V220-#REF!</f>
        <v>#REF!</v>
      </c>
      <c r="Z220" s="36">
        <f t="shared" si="53"/>
        <v>322916.66666666669</v>
      </c>
      <c r="AA220" s="23" t="s">
        <v>45</v>
      </c>
      <c r="AB220" s="28" t="s">
        <v>37</v>
      </c>
      <c r="AC220" s="37" t="s">
        <v>30</v>
      </c>
    </row>
    <row r="221" spans="1:29" s="38" customFormat="1" x14ac:dyDescent="0.25">
      <c r="A221" s="22">
        <v>21</v>
      </c>
      <c r="B221" s="23">
        <v>1650</v>
      </c>
      <c r="C221" s="216" t="s">
        <v>467</v>
      </c>
      <c r="D221" s="293" t="s">
        <v>468</v>
      </c>
      <c r="E221" s="210"/>
      <c r="F221" s="23" t="s">
        <v>469</v>
      </c>
      <c r="G221" s="68" t="s">
        <v>30</v>
      </c>
      <c r="H221" s="23" t="s">
        <v>43</v>
      </c>
      <c r="I221" s="68" t="s">
        <v>418</v>
      </c>
      <c r="J221" s="82" t="s">
        <v>419</v>
      </c>
      <c r="K221" s="23"/>
      <c r="L221" s="32" t="s">
        <v>470</v>
      </c>
      <c r="M221" s="28"/>
      <c r="N221" s="94"/>
      <c r="O221" s="30">
        <v>44200</v>
      </c>
      <c r="P221" s="17">
        <f t="shared" si="54"/>
        <v>45535</v>
      </c>
      <c r="Q221" s="31">
        <v>10</v>
      </c>
      <c r="R221" s="32">
        <v>120</v>
      </c>
      <c r="S221" s="32">
        <f t="shared" si="55"/>
        <v>43</v>
      </c>
      <c r="T221" s="32">
        <f t="shared" si="52"/>
        <v>77</v>
      </c>
      <c r="U221" s="95">
        <v>0.1</v>
      </c>
      <c r="V221" s="35">
        <v>116082.16</v>
      </c>
      <c r="W221" s="36">
        <f t="shared" si="56"/>
        <v>967.3513333333334</v>
      </c>
      <c r="X221" s="36">
        <f t="shared" si="57"/>
        <v>41596.107333333333</v>
      </c>
      <c r="Y221" s="35" t="e">
        <f>V221-#REF!</f>
        <v>#REF!</v>
      </c>
      <c r="Z221" s="36">
        <f t="shared" si="53"/>
        <v>74486.05266666667</v>
      </c>
      <c r="AA221" s="66"/>
      <c r="AB221" s="119"/>
      <c r="AC221" s="120"/>
    </row>
    <row r="222" spans="1:29" s="38" customFormat="1" x14ac:dyDescent="0.25">
      <c r="A222" s="22">
        <v>22</v>
      </c>
      <c r="B222" s="66">
        <v>1668</v>
      </c>
      <c r="C222" s="93" t="s">
        <v>471</v>
      </c>
      <c r="D222" s="26"/>
      <c r="E222" s="23"/>
      <c r="F222" s="23" t="s">
        <v>320</v>
      </c>
      <c r="G222" s="68" t="s">
        <v>30</v>
      </c>
      <c r="H222" s="23" t="s">
        <v>43</v>
      </c>
      <c r="I222" s="68" t="s">
        <v>418</v>
      </c>
      <c r="J222" s="82" t="s">
        <v>419</v>
      </c>
      <c r="K222" s="23"/>
      <c r="L222" s="32" t="s">
        <v>472</v>
      </c>
      <c r="M222" s="28"/>
      <c r="N222" s="94"/>
      <c r="O222" s="17" t="s">
        <v>473</v>
      </c>
      <c r="P222" s="17">
        <f t="shared" si="54"/>
        <v>45535</v>
      </c>
      <c r="Q222" s="31">
        <v>10</v>
      </c>
      <c r="R222" s="32">
        <v>120</v>
      </c>
      <c r="S222" s="32">
        <f t="shared" si="55"/>
        <v>56</v>
      </c>
      <c r="T222" s="32">
        <f t="shared" si="52"/>
        <v>64</v>
      </c>
      <c r="U222" s="95">
        <v>0.1</v>
      </c>
      <c r="V222" s="35">
        <v>320000</v>
      </c>
      <c r="W222" s="36">
        <f t="shared" si="56"/>
        <v>2666.6666666666665</v>
      </c>
      <c r="X222" s="36">
        <f t="shared" si="57"/>
        <v>149333.33333333331</v>
      </c>
      <c r="Y222" s="35" t="e">
        <f>V222-#REF!</f>
        <v>#REF!</v>
      </c>
      <c r="Z222" s="36">
        <f t="shared" si="53"/>
        <v>170666.66666666669</v>
      </c>
      <c r="AA222" s="66"/>
      <c r="AB222" s="119"/>
      <c r="AC222" s="120"/>
    </row>
    <row r="223" spans="1:29" s="38" customFormat="1" x14ac:dyDescent="0.25">
      <c r="A223" s="22">
        <v>23</v>
      </c>
      <c r="B223" s="66">
        <v>1674</v>
      </c>
      <c r="C223" s="93" t="s">
        <v>474</v>
      </c>
      <c r="D223" s="26"/>
      <c r="E223" s="23"/>
      <c r="F223" s="23" t="s">
        <v>475</v>
      </c>
      <c r="G223" s="68" t="s">
        <v>30</v>
      </c>
      <c r="H223" s="23" t="s">
        <v>43</v>
      </c>
      <c r="I223" s="68" t="s">
        <v>418</v>
      </c>
      <c r="J223" s="82" t="s">
        <v>419</v>
      </c>
      <c r="K223" s="23"/>
      <c r="L223" s="32" t="s">
        <v>476</v>
      </c>
      <c r="M223" s="28"/>
      <c r="N223" s="94"/>
      <c r="O223" s="17" t="s">
        <v>477</v>
      </c>
      <c r="P223" s="17">
        <f t="shared" si="54"/>
        <v>45535</v>
      </c>
      <c r="Q223" s="31">
        <v>10</v>
      </c>
      <c r="R223" s="32">
        <v>120</v>
      </c>
      <c r="S223" s="32">
        <f t="shared" si="55"/>
        <v>57</v>
      </c>
      <c r="T223" s="32">
        <f t="shared" si="52"/>
        <v>63</v>
      </c>
      <c r="U223" s="95">
        <v>0.1</v>
      </c>
      <c r="V223" s="35">
        <v>270900</v>
      </c>
      <c r="W223" s="36">
        <f t="shared" si="56"/>
        <v>2257.5</v>
      </c>
      <c r="X223" s="36">
        <f t="shared" si="57"/>
        <v>128677.5</v>
      </c>
      <c r="Y223" s="35" t="e">
        <f>V223-#REF!</f>
        <v>#REF!</v>
      </c>
      <c r="Z223" s="36">
        <f t="shared" si="53"/>
        <v>142222.5</v>
      </c>
      <c r="AA223" s="23"/>
      <c r="AB223" s="28"/>
      <c r="AC223" s="37"/>
    </row>
    <row r="224" spans="1:29" s="38" customFormat="1" x14ac:dyDescent="0.25">
      <c r="A224" s="22">
        <v>24</v>
      </c>
      <c r="B224" s="66">
        <v>1675</v>
      </c>
      <c r="C224" s="93" t="s">
        <v>478</v>
      </c>
      <c r="D224" s="26"/>
      <c r="E224" s="23"/>
      <c r="F224" s="23" t="s">
        <v>417</v>
      </c>
      <c r="G224" s="68" t="s">
        <v>30</v>
      </c>
      <c r="H224" s="23" t="s">
        <v>43</v>
      </c>
      <c r="I224" s="68" t="s">
        <v>418</v>
      </c>
      <c r="J224" s="82" t="s">
        <v>419</v>
      </c>
      <c r="K224" s="23"/>
      <c r="L224" s="32" t="s">
        <v>476</v>
      </c>
      <c r="M224" s="28"/>
      <c r="N224" s="94"/>
      <c r="O224" s="17" t="s">
        <v>477</v>
      </c>
      <c r="P224" s="17">
        <f t="shared" si="54"/>
        <v>45535</v>
      </c>
      <c r="Q224" s="31">
        <v>10</v>
      </c>
      <c r="R224" s="32">
        <v>120</v>
      </c>
      <c r="S224" s="32">
        <f t="shared" si="55"/>
        <v>57</v>
      </c>
      <c r="T224" s="32">
        <f t="shared" si="52"/>
        <v>63</v>
      </c>
      <c r="U224" s="95">
        <v>0.1</v>
      </c>
      <c r="V224" s="35">
        <v>89950</v>
      </c>
      <c r="W224" s="36">
        <f t="shared" si="56"/>
        <v>749.58333333333337</v>
      </c>
      <c r="X224" s="36">
        <f t="shared" si="57"/>
        <v>42726.25</v>
      </c>
      <c r="Y224" s="35" t="e">
        <f>V224-#REF!</f>
        <v>#REF!</v>
      </c>
      <c r="Z224" s="36">
        <f t="shared" si="53"/>
        <v>47223.75</v>
      </c>
      <c r="AA224" s="23"/>
      <c r="AB224" s="28"/>
      <c r="AC224" s="37"/>
    </row>
    <row r="225" spans="1:29" s="38" customFormat="1" x14ac:dyDescent="0.25">
      <c r="A225" s="22">
        <v>25</v>
      </c>
      <c r="B225" s="66">
        <v>1676</v>
      </c>
      <c r="C225" s="93" t="s">
        <v>478</v>
      </c>
      <c r="D225" s="26"/>
      <c r="E225" s="23"/>
      <c r="F225" s="23" t="s">
        <v>417</v>
      </c>
      <c r="G225" s="68" t="s">
        <v>30</v>
      </c>
      <c r="H225" s="23" t="s">
        <v>43</v>
      </c>
      <c r="I225" s="68" t="s">
        <v>418</v>
      </c>
      <c r="J225" s="82" t="s">
        <v>419</v>
      </c>
      <c r="K225" s="23"/>
      <c r="L225" s="32" t="s">
        <v>476</v>
      </c>
      <c r="M225" s="28"/>
      <c r="N225" s="94"/>
      <c r="O225" s="17" t="s">
        <v>477</v>
      </c>
      <c r="P225" s="17">
        <f t="shared" si="54"/>
        <v>45535</v>
      </c>
      <c r="Q225" s="31">
        <v>10</v>
      </c>
      <c r="R225" s="32">
        <v>120</v>
      </c>
      <c r="S225" s="32">
        <f t="shared" si="55"/>
        <v>57</v>
      </c>
      <c r="T225" s="32">
        <f t="shared" si="52"/>
        <v>63</v>
      </c>
      <c r="U225" s="95">
        <v>0.1</v>
      </c>
      <c r="V225" s="35">
        <v>89950</v>
      </c>
      <c r="W225" s="36">
        <f t="shared" si="56"/>
        <v>749.58333333333337</v>
      </c>
      <c r="X225" s="36">
        <f t="shared" si="57"/>
        <v>42726.25</v>
      </c>
      <c r="Y225" s="35" t="e">
        <f>V225-#REF!</f>
        <v>#REF!</v>
      </c>
      <c r="Z225" s="36">
        <f t="shared" si="53"/>
        <v>47223.75</v>
      </c>
      <c r="AA225" s="23"/>
      <c r="AB225" s="28"/>
      <c r="AC225" s="37"/>
    </row>
    <row r="226" spans="1:29" s="38" customFormat="1" x14ac:dyDescent="0.25">
      <c r="A226" s="22">
        <v>26</v>
      </c>
      <c r="B226" s="66">
        <v>1677</v>
      </c>
      <c r="C226" s="93" t="s">
        <v>478</v>
      </c>
      <c r="D226" s="26"/>
      <c r="E226" s="23"/>
      <c r="F226" s="23" t="s">
        <v>417</v>
      </c>
      <c r="G226" s="68" t="s">
        <v>30</v>
      </c>
      <c r="H226" s="23" t="s">
        <v>43</v>
      </c>
      <c r="I226" s="68" t="s">
        <v>418</v>
      </c>
      <c r="J226" s="82" t="s">
        <v>419</v>
      </c>
      <c r="K226" s="23"/>
      <c r="L226" s="32" t="s">
        <v>476</v>
      </c>
      <c r="M226" s="28"/>
      <c r="N226" s="94"/>
      <c r="O226" s="17" t="s">
        <v>477</v>
      </c>
      <c r="P226" s="17">
        <f t="shared" si="54"/>
        <v>45535</v>
      </c>
      <c r="Q226" s="31">
        <v>10</v>
      </c>
      <c r="R226" s="32">
        <v>120</v>
      </c>
      <c r="S226" s="32">
        <f t="shared" si="55"/>
        <v>57</v>
      </c>
      <c r="T226" s="32">
        <f t="shared" si="52"/>
        <v>63</v>
      </c>
      <c r="U226" s="95">
        <v>0.1</v>
      </c>
      <c r="V226" s="35">
        <v>89950</v>
      </c>
      <c r="W226" s="36">
        <f t="shared" si="56"/>
        <v>749.58333333333337</v>
      </c>
      <c r="X226" s="36">
        <f t="shared" si="57"/>
        <v>42726.25</v>
      </c>
      <c r="Y226" s="35" t="e">
        <f>V226-#REF!</f>
        <v>#REF!</v>
      </c>
      <c r="Z226" s="36">
        <f t="shared" si="53"/>
        <v>47223.75</v>
      </c>
      <c r="AA226" s="23"/>
      <c r="AB226" s="28"/>
      <c r="AC226" s="37"/>
    </row>
    <row r="227" spans="1:29" s="38" customFormat="1" x14ac:dyDescent="0.25">
      <c r="A227" s="22">
        <v>27</v>
      </c>
      <c r="B227" s="66">
        <v>1678</v>
      </c>
      <c r="C227" s="93" t="s">
        <v>478</v>
      </c>
      <c r="D227" s="26"/>
      <c r="E227" s="23"/>
      <c r="F227" s="23" t="s">
        <v>417</v>
      </c>
      <c r="G227" s="68" t="s">
        <v>30</v>
      </c>
      <c r="H227" s="23" t="s">
        <v>43</v>
      </c>
      <c r="I227" s="68" t="s">
        <v>418</v>
      </c>
      <c r="J227" s="82" t="s">
        <v>419</v>
      </c>
      <c r="K227" s="23"/>
      <c r="L227" s="32" t="s">
        <v>476</v>
      </c>
      <c r="M227" s="28"/>
      <c r="N227" s="94"/>
      <c r="O227" s="17" t="s">
        <v>477</v>
      </c>
      <c r="P227" s="17">
        <f t="shared" si="54"/>
        <v>45535</v>
      </c>
      <c r="Q227" s="31">
        <v>10</v>
      </c>
      <c r="R227" s="32">
        <v>120</v>
      </c>
      <c r="S227" s="32">
        <f t="shared" si="55"/>
        <v>57</v>
      </c>
      <c r="T227" s="32">
        <f t="shared" si="52"/>
        <v>63</v>
      </c>
      <c r="U227" s="95">
        <v>0.1</v>
      </c>
      <c r="V227" s="35">
        <v>89950</v>
      </c>
      <c r="W227" s="36">
        <f t="shared" si="56"/>
        <v>749.58333333333337</v>
      </c>
      <c r="X227" s="36">
        <f t="shared" si="57"/>
        <v>42726.25</v>
      </c>
      <c r="Y227" s="35" t="e">
        <f>V227-#REF!</f>
        <v>#REF!</v>
      </c>
      <c r="Z227" s="36">
        <f t="shared" si="53"/>
        <v>47223.75</v>
      </c>
      <c r="AA227" s="23"/>
      <c r="AB227" s="28"/>
      <c r="AC227" s="37"/>
    </row>
    <row r="228" spans="1:29" s="38" customFormat="1" x14ac:dyDescent="0.25">
      <c r="A228" s="22">
        <v>28</v>
      </c>
      <c r="B228" s="66">
        <v>1679</v>
      </c>
      <c r="C228" s="93" t="s">
        <v>478</v>
      </c>
      <c r="D228" s="26"/>
      <c r="E228" s="23"/>
      <c r="F228" s="23" t="s">
        <v>417</v>
      </c>
      <c r="G228" s="68" t="s">
        <v>30</v>
      </c>
      <c r="H228" s="23" t="s">
        <v>43</v>
      </c>
      <c r="I228" s="68" t="s">
        <v>418</v>
      </c>
      <c r="J228" s="82" t="s">
        <v>419</v>
      </c>
      <c r="K228" s="23"/>
      <c r="L228" s="32" t="s">
        <v>476</v>
      </c>
      <c r="M228" s="28"/>
      <c r="N228" s="94"/>
      <c r="O228" s="17" t="s">
        <v>477</v>
      </c>
      <c r="P228" s="17">
        <f t="shared" si="54"/>
        <v>45535</v>
      </c>
      <c r="Q228" s="31">
        <v>10</v>
      </c>
      <c r="R228" s="32">
        <v>120</v>
      </c>
      <c r="S228" s="32">
        <f t="shared" si="55"/>
        <v>57</v>
      </c>
      <c r="T228" s="32">
        <f t="shared" si="52"/>
        <v>63</v>
      </c>
      <c r="U228" s="95">
        <v>0.1</v>
      </c>
      <c r="V228" s="35">
        <v>89950</v>
      </c>
      <c r="W228" s="36">
        <f t="shared" si="56"/>
        <v>749.58333333333337</v>
      </c>
      <c r="X228" s="36">
        <f t="shared" si="57"/>
        <v>42726.25</v>
      </c>
      <c r="Y228" s="35" t="e">
        <f>V228-#REF!</f>
        <v>#REF!</v>
      </c>
      <c r="Z228" s="36">
        <f t="shared" si="53"/>
        <v>47223.75</v>
      </c>
      <c r="AA228" s="23"/>
      <c r="AB228" s="28"/>
      <c r="AC228" s="37"/>
    </row>
    <row r="229" spans="1:29" s="38" customFormat="1" x14ac:dyDescent="0.25">
      <c r="A229" s="22">
        <v>29</v>
      </c>
      <c r="B229" s="66">
        <v>1680</v>
      </c>
      <c r="C229" s="93" t="s">
        <v>478</v>
      </c>
      <c r="D229" s="26"/>
      <c r="E229" s="23"/>
      <c r="F229" s="23" t="s">
        <v>417</v>
      </c>
      <c r="G229" s="68" t="s">
        <v>30</v>
      </c>
      <c r="H229" s="23" t="s">
        <v>43</v>
      </c>
      <c r="I229" s="68" t="s">
        <v>418</v>
      </c>
      <c r="J229" s="82" t="s">
        <v>419</v>
      </c>
      <c r="K229" s="23"/>
      <c r="L229" s="32" t="s">
        <v>476</v>
      </c>
      <c r="M229" s="28"/>
      <c r="N229" s="94"/>
      <c r="O229" s="17" t="s">
        <v>477</v>
      </c>
      <c r="P229" s="17">
        <f t="shared" si="54"/>
        <v>45535</v>
      </c>
      <c r="Q229" s="31">
        <v>10</v>
      </c>
      <c r="R229" s="32">
        <v>120</v>
      </c>
      <c r="S229" s="32">
        <f t="shared" si="55"/>
        <v>57</v>
      </c>
      <c r="T229" s="32">
        <f t="shared" si="52"/>
        <v>63</v>
      </c>
      <c r="U229" s="95">
        <v>0.1</v>
      </c>
      <c r="V229" s="35">
        <v>89950</v>
      </c>
      <c r="W229" s="36">
        <f t="shared" si="56"/>
        <v>749.58333333333337</v>
      </c>
      <c r="X229" s="36">
        <f t="shared" si="57"/>
        <v>42726.25</v>
      </c>
      <c r="Y229" s="35" t="e">
        <f>V229-#REF!</f>
        <v>#REF!</v>
      </c>
      <c r="Z229" s="36">
        <f t="shared" si="53"/>
        <v>47223.75</v>
      </c>
      <c r="AA229" s="23"/>
      <c r="AB229" s="28"/>
      <c r="AC229" s="37"/>
    </row>
    <row r="230" spans="1:29" s="38" customFormat="1" x14ac:dyDescent="0.25">
      <c r="A230" s="22">
        <v>30</v>
      </c>
      <c r="B230" s="66">
        <v>1681</v>
      </c>
      <c r="C230" s="93" t="s">
        <v>479</v>
      </c>
      <c r="D230" s="26"/>
      <c r="E230" s="23"/>
      <c r="F230" s="23" t="s">
        <v>417</v>
      </c>
      <c r="G230" s="68" t="s">
        <v>30</v>
      </c>
      <c r="H230" s="23" t="s">
        <v>43</v>
      </c>
      <c r="I230" s="68" t="s">
        <v>418</v>
      </c>
      <c r="J230" s="82" t="s">
        <v>419</v>
      </c>
      <c r="K230" s="23"/>
      <c r="L230" s="32" t="s">
        <v>476</v>
      </c>
      <c r="M230" s="28"/>
      <c r="N230" s="94"/>
      <c r="O230" s="17" t="s">
        <v>477</v>
      </c>
      <c r="P230" s="17">
        <f t="shared" si="54"/>
        <v>45535</v>
      </c>
      <c r="Q230" s="31">
        <v>10</v>
      </c>
      <c r="R230" s="32">
        <v>120</v>
      </c>
      <c r="S230" s="32">
        <f t="shared" si="55"/>
        <v>57</v>
      </c>
      <c r="T230" s="32">
        <f t="shared" si="52"/>
        <v>63</v>
      </c>
      <c r="U230" s="95">
        <v>0.1</v>
      </c>
      <c r="V230" s="35">
        <v>1687650</v>
      </c>
      <c r="W230" s="36">
        <f t="shared" si="56"/>
        <v>14063.75</v>
      </c>
      <c r="X230" s="36">
        <f t="shared" si="57"/>
        <v>801633.75</v>
      </c>
      <c r="Y230" s="35" t="e">
        <f>V230-#REF!</f>
        <v>#REF!</v>
      </c>
      <c r="Z230" s="36">
        <f t="shared" si="53"/>
        <v>886016.25</v>
      </c>
      <c r="AA230" s="23"/>
      <c r="AB230" s="28"/>
      <c r="AC230" s="37"/>
    </row>
    <row r="231" spans="1:29" s="38" customFormat="1" x14ac:dyDescent="0.25">
      <c r="A231" s="22">
        <v>31</v>
      </c>
      <c r="B231" s="66">
        <v>1682</v>
      </c>
      <c r="C231" s="93" t="s">
        <v>480</v>
      </c>
      <c r="D231" s="26"/>
      <c r="E231" s="23"/>
      <c r="F231" s="23" t="s">
        <v>417</v>
      </c>
      <c r="G231" s="68" t="s">
        <v>30</v>
      </c>
      <c r="H231" s="23" t="s">
        <v>43</v>
      </c>
      <c r="I231" s="68" t="s">
        <v>418</v>
      </c>
      <c r="J231" s="82" t="s">
        <v>419</v>
      </c>
      <c r="K231" s="23"/>
      <c r="L231" s="32" t="s">
        <v>476</v>
      </c>
      <c r="M231" s="28"/>
      <c r="N231" s="94"/>
      <c r="O231" s="17" t="s">
        <v>477</v>
      </c>
      <c r="P231" s="17">
        <f t="shared" si="54"/>
        <v>45535</v>
      </c>
      <c r="Q231" s="31">
        <v>10</v>
      </c>
      <c r="R231" s="32">
        <v>120</v>
      </c>
      <c r="S231" s="32">
        <f t="shared" si="55"/>
        <v>57</v>
      </c>
      <c r="T231" s="32">
        <f t="shared" si="52"/>
        <v>63</v>
      </c>
      <c r="U231" s="95">
        <v>0.1</v>
      </c>
      <c r="V231" s="35">
        <v>125000</v>
      </c>
      <c r="W231" s="36">
        <f t="shared" si="56"/>
        <v>1041.6666666666667</v>
      </c>
      <c r="X231" s="36">
        <f t="shared" si="57"/>
        <v>59375.000000000007</v>
      </c>
      <c r="Y231" s="35" t="e">
        <f>V231-#REF!</f>
        <v>#REF!</v>
      </c>
      <c r="Z231" s="36">
        <f t="shared" si="53"/>
        <v>65625</v>
      </c>
      <c r="AA231" s="23"/>
      <c r="AB231" s="28"/>
      <c r="AC231" s="37"/>
    </row>
    <row r="232" spans="1:29" s="38" customFormat="1" x14ac:dyDescent="0.25">
      <c r="A232" s="22">
        <v>32</v>
      </c>
      <c r="B232" s="66">
        <v>1684</v>
      </c>
      <c r="C232" s="93" t="s">
        <v>481</v>
      </c>
      <c r="D232" s="26"/>
      <c r="E232" s="23"/>
      <c r="F232" s="23" t="s">
        <v>417</v>
      </c>
      <c r="G232" s="68" t="s">
        <v>30</v>
      </c>
      <c r="H232" s="23" t="s">
        <v>43</v>
      </c>
      <c r="I232" s="68" t="s">
        <v>418</v>
      </c>
      <c r="J232" s="82" t="s">
        <v>419</v>
      </c>
      <c r="K232" s="23"/>
      <c r="L232" s="32" t="s">
        <v>476</v>
      </c>
      <c r="M232" s="28"/>
      <c r="N232" s="94"/>
      <c r="O232" s="17" t="s">
        <v>477</v>
      </c>
      <c r="P232" s="17">
        <f t="shared" si="54"/>
        <v>45535</v>
      </c>
      <c r="Q232" s="31">
        <v>10</v>
      </c>
      <c r="R232" s="32">
        <v>120</v>
      </c>
      <c r="S232" s="32">
        <f t="shared" si="55"/>
        <v>57</v>
      </c>
      <c r="T232" s="32">
        <f t="shared" si="52"/>
        <v>63</v>
      </c>
      <c r="U232" s="95">
        <v>0.1</v>
      </c>
      <c r="V232" s="35">
        <v>149500</v>
      </c>
      <c r="W232" s="36">
        <f t="shared" si="56"/>
        <v>1245.8333333333333</v>
      </c>
      <c r="X232" s="36">
        <f t="shared" si="57"/>
        <v>71012.5</v>
      </c>
      <c r="Y232" s="35" t="e">
        <f>V232-#REF!</f>
        <v>#REF!</v>
      </c>
      <c r="Z232" s="36">
        <f t="shared" si="53"/>
        <v>78487.5</v>
      </c>
      <c r="AA232" s="23"/>
      <c r="AB232" s="28"/>
      <c r="AC232" s="37"/>
    </row>
    <row r="233" spans="1:29" s="38" customFormat="1" x14ac:dyDescent="0.25">
      <c r="A233" s="22">
        <v>33</v>
      </c>
      <c r="B233" s="66">
        <v>1689</v>
      </c>
      <c r="C233" s="93" t="s">
        <v>471</v>
      </c>
      <c r="D233" s="26"/>
      <c r="E233" s="23"/>
      <c r="F233" s="23" t="s">
        <v>417</v>
      </c>
      <c r="G233" s="68" t="s">
        <v>30</v>
      </c>
      <c r="H233" s="23" t="s">
        <v>43</v>
      </c>
      <c r="I233" s="68" t="s">
        <v>418</v>
      </c>
      <c r="J233" s="82" t="s">
        <v>419</v>
      </c>
      <c r="K233" s="23"/>
      <c r="L233" s="32" t="s">
        <v>482</v>
      </c>
      <c r="M233" s="28"/>
      <c r="N233" s="94"/>
      <c r="O233" s="17" t="s">
        <v>473</v>
      </c>
      <c r="P233" s="17">
        <f t="shared" si="54"/>
        <v>45535</v>
      </c>
      <c r="Q233" s="31">
        <v>10</v>
      </c>
      <c r="R233" s="32">
        <v>120</v>
      </c>
      <c r="S233" s="32">
        <f t="shared" si="55"/>
        <v>56</v>
      </c>
      <c r="T233" s="32">
        <f t="shared" si="52"/>
        <v>64</v>
      </c>
      <c r="U233" s="95">
        <v>0.1</v>
      </c>
      <c r="V233" s="35">
        <v>320000</v>
      </c>
      <c r="W233" s="36">
        <f t="shared" si="56"/>
        <v>2666.6666666666665</v>
      </c>
      <c r="X233" s="36">
        <f t="shared" si="57"/>
        <v>149333.33333333331</v>
      </c>
      <c r="Y233" s="35" t="e">
        <f>V233-#REF!</f>
        <v>#REF!</v>
      </c>
      <c r="Z233" s="36">
        <f t="shared" si="53"/>
        <v>170666.66666666669</v>
      </c>
      <c r="AA233" s="23"/>
      <c r="AB233" s="28"/>
      <c r="AC233" s="37"/>
    </row>
    <row r="234" spans="1:29" s="38" customFormat="1" x14ac:dyDescent="0.25">
      <c r="A234" s="22">
        <v>34</v>
      </c>
      <c r="B234" s="66">
        <v>1690</v>
      </c>
      <c r="C234" s="93" t="s">
        <v>483</v>
      </c>
      <c r="D234" s="26" t="s">
        <v>484</v>
      </c>
      <c r="E234" s="23"/>
      <c r="F234" s="23" t="s">
        <v>417</v>
      </c>
      <c r="G234" s="68" t="s">
        <v>30</v>
      </c>
      <c r="H234" s="23" t="s">
        <v>43</v>
      </c>
      <c r="I234" s="68" t="s">
        <v>418</v>
      </c>
      <c r="J234" s="82" t="s">
        <v>419</v>
      </c>
      <c r="K234" s="23"/>
      <c r="L234" s="32" t="s">
        <v>485</v>
      </c>
      <c r="M234" s="28"/>
      <c r="N234" s="94"/>
      <c r="O234" s="17" t="s">
        <v>486</v>
      </c>
      <c r="P234" s="17">
        <f t="shared" si="54"/>
        <v>45535</v>
      </c>
      <c r="Q234" s="31">
        <v>5</v>
      </c>
      <c r="R234" s="32">
        <v>60</v>
      </c>
      <c r="S234" s="32">
        <f t="shared" si="55"/>
        <v>45</v>
      </c>
      <c r="T234" s="32">
        <f t="shared" si="52"/>
        <v>15</v>
      </c>
      <c r="U234" s="95">
        <v>0.2</v>
      </c>
      <c r="V234" s="35">
        <v>1000000</v>
      </c>
      <c r="W234" s="36">
        <f t="shared" si="56"/>
        <v>16666.666666666668</v>
      </c>
      <c r="X234" s="36">
        <f t="shared" si="57"/>
        <v>750000</v>
      </c>
      <c r="Y234" s="35" t="e">
        <f>V234-#REF!</f>
        <v>#REF!</v>
      </c>
      <c r="Z234" s="36">
        <f t="shared" si="53"/>
        <v>250000</v>
      </c>
      <c r="AA234" s="23"/>
      <c r="AB234" s="28"/>
      <c r="AC234" s="37"/>
    </row>
    <row r="235" spans="1:29" s="38" customFormat="1" x14ac:dyDescent="0.25">
      <c r="A235" s="22">
        <v>35</v>
      </c>
      <c r="B235" s="66">
        <v>1691</v>
      </c>
      <c r="C235" s="93" t="s">
        <v>483</v>
      </c>
      <c r="D235" s="26"/>
      <c r="E235" s="23"/>
      <c r="F235" s="23" t="s">
        <v>417</v>
      </c>
      <c r="G235" s="68" t="s">
        <v>30</v>
      </c>
      <c r="H235" s="23" t="s">
        <v>43</v>
      </c>
      <c r="I235" s="68" t="s">
        <v>418</v>
      </c>
      <c r="J235" s="82" t="s">
        <v>419</v>
      </c>
      <c r="K235" s="23"/>
      <c r="L235" s="32" t="s">
        <v>485</v>
      </c>
      <c r="M235" s="28"/>
      <c r="N235" s="94"/>
      <c r="O235" s="17" t="s">
        <v>486</v>
      </c>
      <c r="P235" s="17">
        <f t="shared" si="54"/>
        <v>45535</v>
      </c>
      <c r="Q235" s="31">
        <v>5</v>
      </c>
      <c r="R235" s="32">
        <v>60</v>
      </c>
      <c r="S235" s="32">
        <f t="shared" si="55"/>
        <v>45</v>
      </c>
      <c r="T235" s="32">
        <f t="shared" si="52"/>
        <v>15</v>
      </c>
      <c r="U235" s="95">
        <v>0.2</v>
      </c>
      <c r="V235" s="35">
        <v>1000000</v>
      </c>
      <c r="W235" s="36">
        <f t="shared" si="56"/>
        <v>16666.666666666668</v>
      </c>
      <c r="X235" s="36">
        <f t="shared" si="57"/>
        <v>750000</v>
      </c>
      <c r="Y235" s="35" t="e">
        <f>V235-#REF!</f>
        <v>#REF!</v>
      </c>
      <c r="Z235" s="36">
        <f t="shared" si="53"/>
        <v>250000</v>
      </c>
      <c r="AA235" s="23"/>
      <c r="AB235" s="28"/>
      <c r="AC235" s="37"/>
    </row>
    <row r="236" spans="1:29" s="38" customFormat="1" x14ac:dyDescent="0.25">
      <c r="A236" s="22">
        <v>36</v>
      </c>
      <c r="B236" s="66">
        <v>1692</v>
      </c>
      <c r="C236" s="93" t="s">
        <v>487</v>
      </c>
      <c r="D236" s="26"/>
      <c r="E236" s="23"/>
      <c r="F236" s="23" t="s">
        <v>417</v>
      </c>
      <c r="G236" s="68" t="s">
        <v>30</v>
      </c>
      <c r="H236" s="23" t="s">
        <v>43</v>
      </c>
      <c r="I236" s="68" t="s">
        <v>418</v>
      </c>
      <c r="J236" s="82" t="s">
        <v>419</v>
      </c>
      <c r="K236" s="23"/>
      <c r="L236" s="32" t="s">
        <v>485</v>
      </c>
      <c r="M236" s="28"/>
      <c r="N236" s="94"/>
      <c r="O236" s="17" t="s">
        <v>488</v>
      </c>
      <c r="P236" s="17">
        <f t="shared" si="54"/>
        <v>45535</v>
      </c>
      <c r="Q236" s="31">
        <v>10</v>
      </c>
      <c r="R236" s="32">
        <v>120</v>
      </c>
      <c r="S236" s="32">
        <f t="shared" si="55"/>
        <v>45</v>
      </c>
      <c r="T236" s="32">
        <f t="shared" si="52"/>
        <v>75</v>
      </c>
      <c r="U236" s="95">
        <v>0.1</v>
      </c>
      <c r="V236" s="35">
        <v>131747</v>
      </c>
      <c r="W236" s="36">
        <f t="shared" si="56"/>
        <v>1097.8916666666667</v>
      </c>
      <c r="X236" s="36">
        <f t="shared" si="57"/>
        <v>49405.125</v>
      </c>
      <c r="Y236" s="35" t="e">
        <f>V236-#REF!</f>
        <v>#REF!</v>
      </c>
      <c r="Z236" s="36">
        <f t="shared" si="53"/>
        <v>82341.875</v>
      </c>
      <c r="AA236" s="23"/>
      <c r="AB236" s="28"/>
      <c r="AC236" s="37"/>
    </row>
    <row r="237" spans="1:29" s="38" customFormat="1" x14ac:dyDescent="0.25">
      <c r="A237" s="22">
        <v>37</v>
      </c>
      <c r="B237" s="66">
        <v>1693</v>
      </c>
      <c r="C237" s="93" t="s">
        <v>487</v>
      </c>
      <c r="D237" s="26"/>
      <c r="E237" s="23"/>
      <c r="F237" s="23" t="s">
        <v>417</v>
      </c>
      <c r="G237" s="68" t="s">
        <v>30</v>
      </c>
      <c r="H237" s="23" t="s">
        <v>43</v>
      </c>
      <c r="I237" s="68" t="s">
        <v>418</v>
      </c>
      <c r="J237" s="82" t="s">
        <v>419</v>
      </c>
      <c r="K237" s="23"/>
      <c r="L237" s="32" t="s">
        <v>485</v>
      </c>
      <c r="M237" s="28"/>
      <c r="N237" s="94"/>
      <c r="O237" s="17" t="s">
        <v>488</v>
      </c>
      <c r="P237" s="17">
        <f t="shared" si="54"/>
        <v>45535</v>
      </c>
      <c r="Q237" s="31">
        <v>10</v>
      </c>
      <c r="R237" s="32">
        <v>120</v>
      </c>
      <c r="S237" s="32">
        <f t="shared" si="55"/>
        <v>45</v>
      </c>
      <c r="T237" s="32">
        <f t="shared" si="52"/>
        <v>75</v>
      </c>
      <c r="U237" s="95">
        <v>0.1</v>
      </c>
      <c r="V237" s="35">
        <v>131747</v>
      </c>
      <c r="W237" s="36">
        <f t="shared" si="56"/>
        <v>1097.8916666666667</v>
      </c>
      <c r="X237" s="36">
        <f t="shared" si="57"/>
        <v>49405.125</v>
      </c>
      <c r="Y237" s="35" t="e">
        <f>V237-#REF!</f>
        <v>#REF!</v>
      </c>
      <c r="Z237" s="36">
        <f t="shared" si="53"/>
        <v>82341.875</v>
      </c>
      <c r="AA237" s="23"/>
      <c r="AB237" s="28"/>
      <c r="AC237" s="37"/>
    </row>
    <row r="238" spans="1:29" s="38" customFormat="1" x14ac:dyDescent="0.25">
      <c r="A238" s="22">
        <v>38</v>
      </c>
      <c r="B238" s="66">
        <v>1694</v>
      </c>
      <c r="C238" s="93" t="s">
        <v>487</v>
      </c>
      <c r="D238" s="26"/>
      <c r="E238" s="23"/>
      <c r="F238" s="23" t="s">
        <v>417</v>
      </c>
      <c r="G238" s="68" t="s">
        <v>30</v>
      </c>
      <c r="H238" s="23" t="s">
        <v>43</v>
      </c>
      <c r="I238" s="68" t="s">
        <v>418</v>
      </c>
      <c r="J238" s="82" t="s">
        <v>419</v>
      </c>
      <c r="K238" s="23"/>
      <c r="L238" s="32" t="s">
        <v>485</v>
      </c>
      <c r="M238" s="28"/>
      <c r="N238" s="94"/>
      <c r="O238" s="17" t="s">
        <v>488</v>
      </c>
      <c r="P238" s="17">
        <f t="shared" si="54"/>
        <v>45535</v>
      </c>
      <c r="Q238" s="31">
        <v>10</v>
      </c>
      <c r="R238" s="32">
        <v>120</v>
      </c>
      <c r="S238" s="32">
        <f t="shared" si="55"/>
        <v>45</v>
      </c>
      <c r="T238" s="32">
        <f t="shared" si="52"/>
        <v>75</v>
      </c>
      <c r="U238" s="95">
        <v>0.1</v>
      </c>
      <c r="V238" s="35">
        <v>131747</v>
      </c>
      <c r="W238" s="36">
        <f t="shared" si="56"/>
        <v>1097.8916666666667</v>
      </c>
      <c r="X238" s="36">
        <f t="shared" si="57"/>
        <v>49405.125</v>
      </c>
      <c r="Y238" s="35" t="e">
        <f>V238-#REF!</f>
        <v>#REF!</v>
      </c>
      <c r="Z238" s="36">
        <f t="shared" si="53"/>
        <v>82341.875</v>
      </c>
      <c r="AA238" s="23"/>
      <c r="AB238" s="28"/>
      <c r="AC238" s="37"/>
    </row>
    <row r="239" spans="1:29" s="38" customFormat="1" x14ac:dyDescent="0.25">
      <c r="A239" s="22">
        <v>39</v>
      </c>
      <c r="B239" s="66">
        <v>1695</v>
      </c>
      <c r="C239" s="93" t="s">
        <v>487</v>
      </c>
      <c r="D239" s="26"/>
      <c r="E239" s="23"/>
      <c r="F239" s="23" t="s">
        <v>417</v>
      </c>
      <c r="G239" s="68" t="s">
        <v>30</v>
      </c>
      <c r="H239" s="23" t="s">
        <v>43</v>
      </c>
      <c r="I239" s="68" t="s">
        <v>418</v>
      </c>
      <c r="J239" s="82" t="s">
        <v>419</v>
      </c>
      <c r="K239" s="23"/>
      <c r="L239" s="32" t="s">
        <v>485</v>
      </c>
      <c r="M239" s="28"/>
      <c r="N239" s="94"/>
      <c r="O239" s="17" t="s">
        <v>488</v>
      </c>
      <c r="P239" s="17">
        <f t="shared" si="54"/>
        <v>45535</v>
      </c>
      <c r="Q239" s="31">
        <v>10</v>
      </c>
      <c r="R239" s="32">
        <v>120</v>
      </c>
      <c r="S239" s="32">
        <f t="shared" si="55"/>
        <v>45</v>
      </c>
      <c r="T239" s="32">
        <f t="shared" si="52"/>
        <v>75</v>
      </c>
      <c r="U239" s="95">
        <v>0.1</v>
      </c>
      <c r="V239" s="35">
        <v>131747</v>
      </c>
      <c r="W239" s="36">
        <f t="shared" si="56"/>
        <v>1097.8916666666667</v>
      </c>
      <c r="X239" s="36">
        <f t="shared" si="57"/>
        <v>49405.125</v>
      </c>
      <c r="Y239" s="35" t="e">
        <f>V239-#REF!</f>
        <v>#REF!</v>
      </c>
      <c r="Z239" s="36">
        <f t="shared" si="53"/>
        <v>82341.875</v>
      </c>
      <c r="AA239" s="23"/>
      <c r="AB239" s="28"/>
      <c r="AC239" s="37"/>
    </row>
    <row r="240" spans="1:29" s="38" customFormat="1" x14ac:dyDescent="0.25">
      <c r="A240" s="22">
        <v>40</v>
      </c>
      <c r="B240" s="66">
        <v>1696</v>
      </c>
      <c r="C240" s="93" t="s">
        <v>487</v>
      </c>
      <c r="D240" s="26"/>
      <c r="E240" s="23"/>
      <c r="F240" s="23" t="s">
        <v>417</v>
      </c>
      <c r="G240" s="68" t="s">
        <v>30</v>
      </c>
      <c r="H240" s="23" t="s">
        <v>43</v>
      </c>
      <c r="I240" s="68" t="s">
        <v>418</v>
      </c>
      <c r="J240" s="82" t="s">
        <v>419</v>
      </c>
      <c r="K240" s="23"/>
      <c r="L240" s="32" t="s">
        <v>485</v>
      </c>
      <c r="M240" s="28"/>
      <c r="N240" s="94"/>
      <c r="O240" s="17" t="s">
        <v>488</v>
      </c>
      <c r="P240" s="17">
        <f t="shared" si="54"/>
        <v>45535</v>
      </c>
      <c r="Q240" s="31">
        <v>10</v>
      </c>
      <c r="R240" s="32">
        <v>120</v>
      </c>
      <c r="S240" s="32">
        <f t="shared" si="55"/>
        <v>45</v>
      </c>
      <c r="T240" s="32">
        <f t="shared" si="52"/>
        <v>75</v>
      </c>
      <c r="U240" s="95">
        <v>0.1</v>
      </c>
      <c r="V240" s="35">
        <v>131747</v>
      </c>
      <c r="W240" s="36">
        <f t="shared" si="56"/>
        <v>1097.8916666666667</v>
      </c>
      <c r="X240" s="36">
        <f t="shared" si="57"/>
        <v>49405.125</v>
      </c>
      <c r="Y240" s="35" t="e">
        <f>V240-#REF!</f>
        <v>#REF!</v>
      </c>
      <c r="Z240" s="36">
        <f t="shared" si="53"/>
        <v>82341.875</v>
      </c>
      <c r="AA240" s="23"/>
      <c r="AB240" s="28"/>
      <c r="AC240" s="37"/>
    </row>
    <row r="241" spans="1:29" s="38" customFormat="1" x14ac:dyDescent="0.25">
      <c r="A241" s="22">
        <v>41</v>
      </c>
      <c r="B241" s="66">
        <v>1697</v>
      </c>
      <c r="C241" s="93" t="s">
        <v>487</v>
      </c>
      <c r="D241" s="26"/>
      <c r="E241" s="23"/>
      <c r="F241" s="23" t="s">
        <v>417</v>
      </c>
      <c r="G241" s="68" t="s">
        <v>30</v>
      </c>
      <c r="H241" s="23" t="s">
        <v>43</v>
      </c>
      <c r="I241" s="68" t="s">
        <v>418</v>
      </c>
      <c r="J241" s="82" t="s">
        <v>419</v>
      </c>
      <c r="K241" s="23"/>
      <c r="L241" s="32" t="s">
        <v>485</v>
      </c>
      <c r="M241" s="28"/>
      <c r="N241" s="94"/>
      <c r="O241" s="17" t="s">
        <v>488</v>
      </c>
      <c r="P241" s="17">
        <f t="shared" si="54"/>
        <v>45535</v>
      </c>
      <c r="Q241" s="31">
        <v>10</v>
      </c>
      <c r="R241" s="32">
        <v>120</v>
      </c>
      <c r="S241" s="32">
        <f t="shared" si="55"/>
        <v>45</v>
      </c>
      <c r="T241" s="32">
        <f t="shared" si="52"/>
        <v>75</v>
      </c>
      <c r="U241" s="95">
        <v>0.1</v>
      </c>
      <c r="V241" s="35">
        <v>131747</v>
      </c>
      <c r="W241" s="36">
        <f t="shared" si="56"/>
        <v>1097.8916666666667</v>
      </c>
      <c r="X241" s="36">
        <f t="shared" si="57"/>
        <v>49405.125</v>
      </c>
      <c r="Y241" s="35" t="e">
        <f>V241-#REF!</f>
        <v>#REF!</v>
      </c>
      <c r="Z241" s="36">
        <f t="shared" si="53"/>
        <v>82341.875</v>
      </c>
      <c r="AA241" s="23"/>
      <c r="AB241" s="28"/>
      <c r="AC241" s="37"/>
    </row>
    <row r="242" spans="1:29" s="38" customFormat="1" x14ac:dyDescent="0.25">
      <c r="A242" s="22">
        <v>42</v>
      </c>
      <c r="B242" s="66">
        <v>1698</v>
      </c>
      <c r="C242" s="93" t="s">
        <v>487</v>
      </c>
      <c r="D242" s="26"/>
      <c r="E242" s="23"/>
      <c r="F242" s="23" t="s">
        <v>417</v>
      </c>
      <c r="G242" s="68" t="s">
        <v>30</v>
      </c>
      <c r="H242" s="23" t="s">
        <v>43</v>
      </c>
      <c r="I242" s="68" t="s">
        <v>418</v>
      </c>
      <c r="J242" s="82" t="s">
        <v>419</v>
      </c>
      <c r="K242" s="23"/>
      <c r="L242" s="32" t="s">
        <v>485</v>
      </c>
      <c r="M242" s="28"/>
      <c r="N242" s="94"/>
      <c r="O242" s="17" t="s">
        <v>488</v>
      </c>
      <c r="P242" s="17">
        <f t="shared" si="54"/>
        <v>45535</v>
      </c>
      <c r="Q242" s="31">
        <v>10</v>
      </c>
      <c r="R242" s="32">
        <v>120</v>
      </c>
      <c r="S242" s="32">
        <f t="shared" si="55"/>
        <v>45</v>
      </c>
      <c r="T242" s="32">
        <f t="shared" si="52"/>
        <v>75</v>
      </c>
      <c r="U242" s="95">
        <v>0.1</v>
      </c>
      <c r="V242" s="35">
        <v>131747</v>
      </c>
      <c r="W242" s="36">
        <f t="shared" si="56"/>
        <v>1097.8916666666667</v>
      </c>
      <c r="X242" s="36">
        <f t="shared" si="57"/>
        <v>49405.125</v>
      </c>
      <c r="Y242" s="35" t="e">
        <f>V242-#REF!</f>
        <v>#REF!</v>
      </c>
      <c r="Z242" s="36">
        <f t="shared" si="53"/>
        <v>82341.875</v>
      </c>
      <c r="AA242" s="23"/>
      <c r="AB242" s="28"/>
      <c r="AC242" s="37"/>
    </row>
    <row r="243" spans="1:29" s="38" customFormat="1" x14ac:dyDescent="0.25">
      <c r="A243" s="22">
        <v>43</v>
      </c>
      <c r="B243" s="66">
        <v>1783</v>
      </c>
      <c r="C243" s="93" t="s">
        <v>489</v>
      </c>
      <c r="D243" s="211" t="s">
        <v>490</v>
      </c>
      <c r="E243" s="68"/>
      <c r="F243" s="23" t="s">
        <v>229</v>
      </c>
      <c r="G243" s="68" t="s">
        <v>30</v>
      </c>
      <c r="H243" s="23" t="s">
        <v>43</v>
      </c>
      <c r="I243" s="68" t="s">
        <v>418</v>
      </c>
      <c r="J243" s="82" t="s">
        <v>419</v>
      </c>
      <c r="K243" s="29"/>
      <c r="L243" s="294" t="s">
        <v>239</v>
      </c>
      <c r="M243" s="264"/>
      <c r="N243" s="94"/>
      <c r="O243" s="17" t="s">
        <v>240</v>
      </c>
      <c r="P243" s="17">
        <f t="shared" si="54"/>
        <v>45535</v>
      </c>
      <c r="Q243" s="31">
        <v>10</v>
      </c>
      <c r="R243" s="32">
        <v>120</v>
      </c>
      <c r="S243" s="32">
        <f t="shared" si="55"/>
        <v>57</v>
      </c>
      <c r="T243" s="32">
        <f t="shared" si="52"/>
        <v>63</v>
      </c>
      <c r="U243" s="95">
        <v>0.1</v>
      </c>
      <c r="V243" s="35">
        <v>152839.20079999999</v>
      </c>
      <c r="W243" s="36">
        <f t="shared" si="56"/>
        <v>1273.6600066666665</v>
      </c>
      <c r="X243" s="36">
        <f t="shared" si="57"/>
        <v>72598.620379999993</v>
      </c>
      <c r="Y243" s="35" t="e">
        <f>V243-#REF!</f>
        <v>#REF!</v>
      </c>
      <c r="Z243" s="36">
        <f t="shared" si="53"/>
        <v>80240.580419999998</v>
      </c>
      <c r="AA243" s="23" t="s">
        <v>45</v>
      </c>
      <c r="AB243" s="28" t="s">
        <v>232</v>
      </c>
      <c r="AC243" s="37"/>
    </row>
    <row r="244" spans="1:29" s="38" customFormat="1" x14ac:dyDescent="0.25">
      <c r="A244" s="22">
        <v>44</v>
      </c>
      <c r="B244" s="66">
        <v>1784</v>
      </c>
      <c r="C244" s="93" t="s">
        <v>491</v>
      </c>
      <c r="D244" s="211" t="s">
        <v>492</v>
      </c>
      <c r="E244" s="68"/>
      <c r="F244" s="23" t="s">
        <v>229</v>
      </c>
      <c r="G244" s="68" t="s">
        <v>30</v>
      </c>
      <c r="H244" s="23" t="s">
        <v>43</v>
      </c>
      <c r="I244" s="68" t="s">
        <v>418</v>
      </c>
      <c r="J244" s="82" t="s">
        <v>419</v>
      </c>
      <c r="K244" s="29"/>
      <c r="L244" s="294" t="s">
        <v>239</v>
      </c>
      <c r="M244" s="264"/>
      <c r="N244" s="94"/>
      <c r="O244" s="17" t="s">
        <v>240</v>
      </c>
      <c r="P244" s="17">
        <f t="shared" si="54"/>
        <v>45535</v>
      </c>
      <c r="Q244" s="31">
        <v>10</v>
      </c>
      <c r="R244" s="32">
        <v>120</v>
      </c>
      <c r="S244" s="32">
        <f t="shared" si="55"/>
        <v>57</v>
      </c>
      <c r="T244" s="32">
        <f t="shared" si="52"/>
        <v>63</v>
      </c>
      <c r="U244" s="95">
        <v>0.1</v>
      </c>
      <c r="V244" s="35">
        <v>54364.7</v>
      </c>
      <c r="W244" s="36">
        <f t="shared" si="56"/>
        <v>453.03916666666663</v>
      </c>
      <c r="X244" s="36">
        <f t="shared" si="57"/>
        <v>25823.232499999998</v>
      </c>
      <c r="Y244" s="35" t="e">
        <f>V244-#REF!</f>
        <v>#REF!</v>
      </c>
      <c r="Z244" s="36">
        <f t="shared" si="53"/>
        <v>28541.467499999999</v>
      </c>
      <c r="AA244" s="23" t="s">
        <v>45</v>
      </c>
      <c r="AB244" s="28" t="s">
        <v>232</v>
      </c>
      <c r="AC244" s="37"/>
    </row>
    <row r="245" spans="1:29" s="38" customFormat="1" x14ac:dyDescent="0.25">
      <c r="A245" s="22">
        <v>45</v>
      </c>
      <c r="B245" s="66">
        <v>1785</v>
      </c>
      <c r="C245" s="93" t="s">
        <v>493</v>
      </c>
      <c r="D245" s="211" t="s">
        <v>494</v>
      </c>
      <c r="E245" s="68"/>
      <c r="F245" s="23" t="s">
        <v>229</v>
      </c>
      <c r="G245" s="68" t="s">
        <v>30</v>
      </c>
      <c r="H245" s="23" t="s">
        <v>43</v>
      </c>
      <c r="I245" s="68" t="s">
        <v>418</v>
      </c>
      <c r="J245" s="82" t="s">
        <v>419</v>
      </c>
      <c r="K245" s="29"/>
      <c r="L245" s="294" t="s">
        <v>239</v>
      </c>
      <c r="M245" s="264"/>
      <c r="N245" s="94"/>
      <c r="O245" s="17" t="s">
        <v>240</v>
      </c>
      <c r="P245" s="17">
        <f t="shared" si="54"/>
        <v>45535</v>
      </c>
      <c r="Q245" s="31">
        <v>10</v>
      </c>
      <c r="R245" s="32">
        <v>120</v>
      </c>
      <c r="S245" s="32">
        <f t="shared" si="55"/>
        <v>57</v>
      </c>
      <c r="T245" s="32">
        <f t="shared" si="52"/>
        <v>63</v>
      </c>
      <c r="U245" s="95">
        <v>0.1</v>
      </c>
      <c r="V245" s="35">
        <v>54364.7</v>
      </c>
      <c r="W245" s="36">
        <f t="shared" si="56"/>
        <v>453.03916666666663</v>
      </c>
      <c r="X245" s="36">
        <f t="shared" si="57"/>
        <v>25823.232499999998</v>
      </c>
      <c r="Y245" s="35" t="e">
        <f>V245-#REF!</f>
        <v>#REF!</v>
      </c>
      <c r="Z245" s="36">
        <f t="shared" si="53"/>
        <v>28541.467499999999</v>
      </c>
      <c r="AA245" s="23" t="s">
        <v>45</v>
      </c>
      <c r="AB245" s="28" t="s">
        <v>232</v>
      </c>
      <c r="AC245" s="37"/>
    </row>
    <row r="246" spans="1:29" s="38" customFormat="1" x14ac:dyDescent="0.25">
      <c r="A246" s="22">
        <v>46</v>
      </c>
      <c r="B246" s="66">
        <v>1792</v>
      </c>
      <c r="C246" s="93" t="s">
        <v>495</v>
      </c>
      <c r="D246" s="211" t="s">
        <v>496</v>
      </c>
      <c r="E246" s="68"/>
      <c r="F246" s="23" t="s">
        <v>229</v>
      </c>
      <c r="G246" s="68" t="s">
        <v>30</v>
      </c>
      <c r="H246" s="23" t="s">
        <v>43</v>
      </c>
      <c r="I246" s="68" t="s">
        <v>418</v>
      </c>
      <c r="J246" s="82" t="s">
        <v>419</v>
      </c>
      <c r="K246" s="29"/>
      <c r="L246" s="294" t="s">
        <v>476</v>
      </c>
      <c r="M246" s="264"/>
      <c r="N246" s="94"/>
      <c r="O246" s="17" t="s">
        <v>497</v>
      </c>
      <c r="P246" s="17">
        <f t="shared" si="54"/>
        <v>45535</v>
      </c>
      <c r="Q246" s="31">
        <v>10</v>
      </c>
      <c r="R246" s="32">
        <v>120</v>
      </c>
      <c r="S246" s="32">
        <f t="shared" si="55"/>
        <v>55</v>
      </c>
      <c r="T246" s="32">
        <f t="shared" si="52"/>
        <v>65</v>
      </c>
      <c r="U246" s="95">
        <v>0.1</v>
      </c>
      <c r="V246" s="35">
        <v>146000</v>
      </c>
      <c r="W246" s="36">
        <f t="shared" si="56"/>
        <v>1216.6666666666667</v>
      </c>
      <c r="X246" s="36">
        <f t="shared" si="57"/>
        <v>66916.666666666672</v>
      </c>
      <c r="Y246" s="35" t="e">
        <f>V246-#REF!</f>
        <v>#REF!</v>
      </c>
      <c r="Z246" s="36">
        <f t="shared" si="53"/>
        <v>79083.333333333328</v>
      </c>
      <c r="AA246" s="23" t="s">
        <v>45</v>
      </c>
      <c r="AB246" s="28" t="s">
        <v>232</v>
      </c>
      <c r="AC246" s="37"/>
    </row>
    <row r="247" spans="1:29" s="38" customFormat="1" x14ac:dyDescent="0.25">
      <c r="A247" s="22">
        <v>47</v>
      </c>
      <c r="B247" s="66">
        <v>1793</v>
      </c>
      <c r="C247" s="93" t="s">
        <v>495</v>
      </c>
      <c r="D247" s="211" t="s">
        <v>498</v>
      </c>
      <c r="E247" s="68"/>
      <c r="F247" s="23" t="s">
        <v>229</v>
      </c>
      <c r="G247" s="68" t="s">
        <v>30</v>
      </c>
      <c r="H247" s="23" t="s">
        <v>43</v>
      </c>
      <c r="I247" s="68" t="s">
        <v>418</v>
      </c>
      <c r="J247" s="82" t="s">
        <v>419</v>
      </c>
      <c r="K247" s="29"/>
      <c r="L247" s="294" t="s">
        <v>476</v>
      </c>
      <c r="M247" s="264"/>
      <c r="N247" s="94"/>
      <c r="O247" s="17" t="s">
        <v>497</v>
      </c>
      <c r="P247" s="17">
        <f t="shared" si="54"/>
        <v>45535</v>
      </c>
      <c r="Q247" s="31">
        <v>10</v>
      </c>
      <c r="R247" s="32">
        <v>120</v>
      </c>
      <c r="S247" s="32">
        <f t="shared" si="55"/>
        <v>55</v>
      </c>
      <c r="T247" s="32">
        <f t="shared" si="52"/>
        <v>65</v>
      </c>
      <c r="U247" s="95">
        <v>0.1</v>
      </c>
      <c r="V247" s="35">
        <v>146000</v>
      </c>
      <c r="W247" s="36">
        <f t="shared" si="56"/>
        <v>1216.6666666666667</v>
      </c>
      <c r="X247" s="36">
        <f t="shared" si="57"/>
        <v>66916.666666666672</v>
      </c>
      <c r="Y247" s="35" t="e">
        <f>V247-#REF!</f>
        <v>#REF!</v>
      </c>
      <c r="Z247" s="36">
        <f t="shared" si="53"/>
        <v>79083.333333333328</v>
      </c>
      <c r="AA247" s="23" t="s">
        <v>45</v>
      </c>
      <c r="AB247" s="28" t="s">
        <v>232</v>
      </c>
      <c r="AC247" s="37"/>
    </row>
    <row r="248" spans="1:29" s="38" customFormat="1" x14ac:dyDescent="0.25">
      <c r="A248" s="22">
        <v>48</v>
      </c>
      <c r="B248" s="66">
        <v>1794</v>
      </c>
      <c r="C248" s="93" t="s">
        <v>495</v>
      </c>
      <c r="D248" s="211" t="s">
        <v>499</v>
      </c>
      <c r="E248" s="68"/>
      <c r="F248" s="23" t="s">
        <v>229</v>
      </c>
      <c r="G248" s="68" t="s">
        <v>30</v>
      </c>
      <c r="H248" s="23" t="s">
        <v>43</v>
      </c>
      <c r="I248" s="68" t="s">
        <v>418</v>
      </c>
      <c r="J248" s="82" t="s">
        <v>419</v>
      </c>
      <c r="K248" s="29"/>
      <c r="L248" s="294" t="s">
        <v>476</v>
      </c>
      <c r="M248" s="264"/>
      <c r="N248" s="94"/>
      <c r="O248" s="17" t="s">
        <v>497</v>
      </c>
      <c r="P248" s="17">
        <f t="shared" si="54"/>
        <v>45535</v>
      </c>
      <c r="Q248" s="31">
        <v>10</v>
      </c>
      <c r="R248" s="32">
        <v>120</v>
      </c>
      <c r="S248" s="32">
        <f t="shared" si="55"/>
        <v>55</v>
      </c>
      <c r="T248" s="32">
        <f t="shared" si="52"/>
        <v>65</v>
      </c>
      <c r="U248" s="95">
        <v>0.1</v>
      </c>
      <c r="V248" s="35">
        <v>146000</v>
      </c>
      <c r="W248" s="36">
        <f t="shared" si="56"/>
        <v>1216.6666666666667</v>
      </c>
      <c r="X248" s="36">
        <f t="shared" si="57"/>
        <v>66916.666666666672</v>
      </c>
      <c r="Y248" s="35" t="e">
        <f>V248-#REF!</f>
        <v>#REF!</v>
      </c>
      <c r="Z248" s="36">
        <f t="shared" si="53"/>
        <v>79083.333333333328</v>
      </c>
      <c r="AA248" s="23" t="s">
        <v>45</v>
      </c>
      <c r="AB248" s="28" t="s">
        <v>232</v>
      </c>
      <c r="AC248" s="37"/>
    </row>
    <row r="249" spans="1:29" s="38" customFormat="1" x14ac:dyDescent="0.25">
      <c r="A249" s="22">
        <v>49</v>
      </c>
      <c r="B249" s="66">
        <v>1795</v>
      </c>
      <c r="C249" s="93" t="s">
        <v>495</v>
      </c>
      <c r="D249" s="211" t="s">
        <v>498</v>
      </c>
      <c r="E249" s="68"/>
      <c r="F249" s="23" t="s">
        <v>229</v>
      </c>
      <c r="G249" s="68" t="s">
        <v>30</v>
      </c>
      <c r="H249" s="23" t="s">
        <v>43</v>
      </c>
      <c r="I249" s="68" t="s">
        <v>418</v>
      </c>
      <c r="J249" s="82" t="s">
        <v>419</v>
      </c>
      <c r="K249" s="29"/>
      <c r="L249" s="294" t="s">
        <v>476</v>
      </c>
      <c r="M249" s="264"/>
      <c r="N249" s="94"/>
      <c r="O249" s="17" t="s">
        <v>497</v>
      </c>
      <c r="P249" s="17">
        <f t="shared" si="54"/>
        <v>45535</v>
      </c>
      <c r="Q249" s="31">
        <v>10</v>
      </c>
      <c r="R249" s="32">
        <v>120</v>
      </c>
      <c r="S249" s="32">
        <f t="shared" si="55"/>
        <v>55</v>
      </c>
      <c r="T249" s="32">
        <f t="shared" si="52"/>
        <v>65</v>
      </c>
      <c r="U249" s="95">
        <v>0.1</v>
      </c>
      <c r="V249" s="35">
        <v>146000</v>
      </c>
      <c r="W249" s="36">
        <f t="shared" si="56"/>
        <v>1216.6666666666667</v>
      </c>
      <c r="X249" s="36">
        <f t="shared" si="57"/>
        <v>66916.666666666672</v>
      </c>
      <c r="Y249" s="35" t="e">
        <f>V249-#REF!</f>
        <v>#REF!</v>
      </c>
      <c r="Z249" s="36">
        <f t="shared" si="53"/>
        <v>79083.333333333328</v>
      </c>
      <c r="AA249" s="23" t="s">
        <v>45</v>
      </c>
      <c r="AB249" s="28" t="s">
        <v>232</v>
      </c>
      <c r="AC249" s="37"/>
    </row>
    <row r="250" spans="1:29" s="38" customFormat="1" x14ac:dyDescent="0.25">
      <c r="A250" s="22">
        <v>50</v>
      </c>
      <c r="B250" s="66">
        <v>1799</v>
      </c>
      <c r="C250" s="93" t="s">
        <v>500</v>
      </c>
      <c r="D250" s="211" t="s">
        <v>501</v>
      </c>
      <c r="E250" s="68"/>
      <c r="F250" s="23" t="s">
        <v>229</v>
      </c>
      <c r="G250" s="68" t="s">
        <v>30</v>
      </c>
      <c r="H250" s="23" t="s">
        <v>43</v>
      </c>
      <c r="I250" s="68" t="s">
        <v>418</v>
      </c>
      <c r="J250" s="82" t="s">
        <v>419</v>
      </c>
      <c r="K250" s="29"/>
      <c r="L250" s="294" t="s">
        <v>485</v>
      </c>
      <c r="M250" s="264"/>
      <c r="N250" s="94"/>
      <c r="O250" s="17" t="s">
        <v>486</v>
      </c>
      <c r="P250" s="17">
        <f t="shared" si="54"/>
        <v>45535</v>
      </c>
      <c r="Q250" s="31">
        <v>10</v>
      </c>
      <c r="R250" s="32">
        <v>120</v>
      </c>
      <c r="S250" s="32">
        <f t="shared" si="55"/>
        <v>45</v>
      </c>
      <c r="T250" s="32">
        <f t="shared" si="52"/>
        <v>75</v>
      </c>
      <c r="U250" s="95">
        <v>0.1</v>
      </c>
      <c r="V250" s="35">
        <v>54810</v>
      </c>
      <c r="W250" s="36">
        <f t="shared" si="56"/>
        <v>456.75</v>
      </c>
      <c r="X250" s="36">
        <f t="shared" si="57"/>
        <v>20553.75</v>
      </c>
      <c r="Y250" s="35" t="e">
        <f>V250-#REF!</f>
        <v>#REF!</v>
      </c>
      <c r="Z250" s="36">
        <f t="shared" si="53"/>
        <v>34256.25</v>
      </c>
      <c r="AA250" s="23" t="s">
        <v>45</v>
      </c>
      <c r="AB250" s="28" t="s">
        <v>232</v>
      </c>
      <c r="AC250" s="37"/>
    </row>
    <row r="251" spans="1:29" s="38" customFormat="1" x14ac:dyDescent="0.25">
      <c r="A251" s="22">
        <v>51</v>
      </c>
      <c r="B251" s="66">
        <v>1800</v>
      </c>
      <c r="C251" s="93" t="s">
        <v>500</v>
      </c>
      <c r="D251" s="211" t="s">
        <v>502</v>
      </c>
      <c r="E251" s="68"/>
      <c r="F251" s="23" t="s">
        <v>229</v>
      </c>
      <c r="G251" s="68" t="s">
        <v>30</v>
      </c>
      <c r="H251" s="23" t="s">
        <v>43</v>
      </c>
      <c r="I251" s="68" t="s">
        <v>418</v>
      </c>
      <c r="J251" s="82" t="s">
        <v>419</v>
      </c>
      <c r="K251" s="29"/>
      <c r="L251" s="294" t="s">
        <v>485</v>
      </c>
      <c r="M251" s="264"/>
      <c r="N251" s="94"/>
      <c r="O251" s="17" t="s">
        <v>486</v>
      </c>
      <c r="P251" s="17">
        <f t="shared" si="54"/>
        <v>45535</v>
      </c>
      <c r="Q251" s="31">
        <v>10</v>
      </c>
      <c r="R251" s="32">
        <v>120</v>
      </c>
      <c r="S251" s="32">
        <f t="shared" si="55"/>
        <v>45</v>
      </c>
      <c r="T251" s="32">
        <f t="shared" si="52"/>
        <v>75</v>
      </c>
      <c r="U251" s="95">
        <v>0.1</v>
      </c>
      <c r="V251" s="35">
        <v>54810</v>
      </c>
      <c r="W251" s="36">
        <f t="shared" si="56"/>
        <v>456.75</v>
      </c>
      <c r="X251" s="36">
        <f t="shared" si="57"/>
        <v>20553.75</v>
      </c>
      <c r="Y251" s="35" t="e">
        <f>V251-#REF!</f>
        <v>#REF!</v>
      </c>
      <c r="Z251" s="36">
        <f t="shared" si="53"/>
        <v>34256.25</v>
      </c>
      <c r="AA251" s="23" t="s">
        <v>45</v>
      </c>
      <c r="AB251" s="28" t="s">
        <v>232</v>
      </c>
      <c r="AC251" s="37"/>
    </row>
    <row r="252" spans="1:29" s="38" customFormat="1" x14ac:dyDescent="0.25">
      <c r="A252" s="22">
        <v>52</v>
      </c>
      <c r="B252" s="66">
        <v>1801</v>
      </c>
      <c r="C252" s="93" t="s">
        <v>503</v>
      </c>
      <c r="D252" s="211" t="s">
        <v>504</v>
      </c>
      <c r="E252" s="68"/>
      <c r="F252" s="23" t="s">
        <v>229</v>
      </c>
      <c r="G252" s="68" t="s">
        <v>30</v>
      </c>
      <c r="H252" s="23" t="s">
        <v>43</v>
      </c>
      <c r="I252" s="68" t="s">
        <v>418</v>
      </c>
      <c r="J252" s="82" t="s">
        <v>419</v>
      </c>
      <c r="K252" s="29"/>
      <c r="L252" s="294" t="s">
        <v>485</v>
      </c>
      <c r="M252" s="264"/>
      <c r="N252" s="94"/>
      <c r="O252" s="17" t="s">
        <v>486</v>
      </c>
      <c r="P252" s="17">
        <f t="shared" si="54"/>
        <v>45535</v>
      </c>
      <c r="Q252" s="31">
        <v>10</v>
      </c>
      <c r="R252" s="32">
        <v>120</v>
      </c>
      <c r="S252" s="32">
        <f t="shared" si="55"/>
        <v>45</v>
      </c>
      <c r="T252" s="32">
        <f t="shared" si="52"/>
        <v>75</v>
      </c>
      <c r="U252" s="95">
        <v>0.1</v>
      </c>
      <c r="V252" s="35">
        <v>847075</v>
      </c>
      <c r="W252" s="36">
        <f t="shared" si="56"/>
        <v>7058.958333333333</v>
      </c>
      <c r="X252" s="36">
        <f t="shared" si="57"/>
        <v>317653.125</v>
      </c>
      <c r="Y252" s="35" t="e">
        <f>V252-#REF!</f>
        <v>#REF!</v>
      </c>
      <c r="Z252" s="36">
        <f t="shared" si="53"/>
        <v>529421.875</v>
      </c>
      <c r="AA252" s="23" t="s">
        <v>45</v>
      </c>
      <c r="AB252" s="28" t="s">
        <v>232</v>
      </c>
      <c r="AC252" s="37"/>
    </row>
    <row r="253" spans="1:29" s="38" customFormat="1" x14ac:dyDescent="0.25">
      <c r="A253" s="22">
        <v>53</v>
      </c>
      <c r="B253" s="66">
        <v>1805</v>
      </c>
      <c r="C253" s="93" t="s">
        <v>505</v>
      </c>
      <c r="D253" s="211" t="s">
        <v>506</v>
      </c>
      <c r="E253" s="68"/>
      <c r="F253" s="23" t="s">
        <v>229</v>
      </c>
      <c r="G253" s="68" t="s">
        <v>30</v>
      </c>
      <c r="H253" s="23" t="s">
        <v>43</v>
      </c>
      <c r="I253" s="68" t="s">
        <v>418</v>
      </c>
      <c r="J253" s="82" t="s">
        <v>419</v>
      </c>
      <c r="K253" s="29"/>
      <c r="L253" s="294" t="s">
        <v>485</v>
      </c>
      <c r="M253" s="264"/>
      <c r="N253" s="94"/>
      <c r="O253" s="17" t="s">
        <v>486</v>
      </c>
      <c r="P253" s="17">
        <f t="shared" si="54"/>
        <v>45535</v>
      </c>
      <c r="Q253" s="31">
        <v>10</v>
      </c>
      <c r="R253" s="32">
        <v>120</v>
      </c>
      <c r="S253" s="32">
        <f t="shared" si="55"/>
        <v>45</v>
      </c>
      <c r="T253" s="32">
        <f t="shared" si="52"/>
        <v>75</v>
      </c>
      <c r="U253" s="95">
        <v>0.1</v>
      </c>
      <c r="V253" s="35">
        <v>54810</v>
      </c>
      <c r="W253" s="36">
        <f t="shared" si="56"/>
        <v>456.75</v>
      </c>
      <c r="X253" s="36">
        <f t="shared" si="57"/>
        <v>20553.75</v>
      </c>
      <c r="Y253" s="35" t="e">
        <f>V253-#REF!</f>
        <v>#REF!</v>
      </c>
      <c r="Z253" s="36">
        <f t="shared" si="53"/>
        <v>34256.25</v>
      </c>
      <c r="AA253" s="23" t="s">
        <v>45</v>
      </c>
      <c r="AB253" s="28" t="s">
        <v>232</v>
      </c>
      <c r="AC253" s="37"/>
    </row>
    <row r="254" spans="1:29" s="38" customFormat="1" x14ac:dyDescent="0.25">
      <c r="A254" s="22">
        <v>54</v>
      </c>
      <c r="B254" s="66">
        <v>1806</v>
      </c>
      <c r="C254" s="93" t="s">
        <v>507</v>
      </c>
      <c r="D254" s="211" t="s">
        <v>508</v>
      </c>
      <c r="E254" s="68"/>
      <c r="F254" s="23" t="s">
        <v>229</v>
      </c>
      <c r="G254" s="68" t="s">
        <v>30</v>
      </c>
      <c r="H254" s="23" t="s">
        <v>43</v>
      </c>
      <c r="I254" s="68" t="s">
        <v>418</v>
      </c>
      <c r="J254" s="82" t="s">
        <v>419</v>
      </c>
      <c r="K254" s="29"/>
      <c r="L254" s="294" t="s">
        <v>485</v>
      </c>
      <c r="M254" s="264"/>
      <c r="N254" s="94"/>
      <c r="O254" s="17" t="s">
        <v>486</v>
      </c>
      <c r="P254" s="17">
        <f t="shared" si="54"/>
        <v>45535</v>
      </c>
      <c r="Q254" s="31">
        <v>10</v>
      </c>
      <c r="R254" s="32">
        <v>120</v>
      </c>
      <c r="S254" s="32">
        <f t="shared" si="55"/>
        <v>45</v>
      </c>
      <c r="T254" s="32">
        <f t="shared" si="52"/>
        <v>75</v>
      </c>
      <c r="U254" s="95">
        <v>0.1</v>
      </c>
      <c r="V254" s="35">
        <v>54810</v>
      </c>
      <c r="W254" s="36">
        <f t="shared" si="56"/>
        <v>456.75</v>
      </c>
      <c r="X254" s="36">
        <f t="shared" si="57"/>
        <v>20553.75</v>
      </c>
      <c r="Y254" s="35" t="e">
        <f>V254-#REF!</f>
        <v>#REF!</v>
      </c>
      <c r="Z254" s="36">
        <f t="shared" si="53"/>
        <v>34256.25</v>
      </c>
      <c r="AA254" s="23" t="s">
        <v>45</v>
      </c>
      <c r="AB254" s="28" t="s">
        <v>232</v>
      </c>
      <c r="AC254" s="37"/>
    </row>
    <row r="255" spans="1:29" s="38" customFormat="1" x14ac:dyDescent="0.25">
      <c r="A255" s="22">
        <v>55</v>
      </c>
      <c r="B255" s="66">
        <v>1807</v>
      </c>
      <c r="C255" s="93" t="s">
        <v>509</v>
      </c>
      <c r="D255" s="213" t="s">
        <v>510</v>
      </c>
      <c r="E255" s="32"/>
      <c r="F255" s="23" t="s">
        <v>234</v>
      </c>
      <c r="G255" s="68" t="s">
        <v>30</v>
      </c>
      <c r="H255" s="23" t="s">
        <v>43</v>
      </c>
      <c r="I255" s="68" t="s">
        <v>418</v>
      </c>
      <c r="J255" s="82" t="s">
        <v>419</v>
      </c>
      <c r="K255" s="23"/>
      <c r="L255" s="32" t="s">
        <v>485</v>
      </c>
      <c r="M255" s="28"/>
      <c r="N255" s="94"/>
      <c r="O255" s="17" t="s">
        <v>486</v>
      </c>
      <c r="P255" s="17">
        <f t="shared" si="54"/>
        <v>45535</v>
      </c>
      <c r="Q255" s="31">
        <v>10</v>
      </c>
      <c r="R255" s="32">
        <v>120</v>
      </c>
      <c r="S255" s="32">
        <f t="shared" si="55"/>
        <v>45</v>
      </c>
      <c r="T255" s="32">
        <f t="shared" si="52"/>
        <v>75</v>
      </c>
      <c r="U255" s="95">
        <v>0.1</v>
      </c>
      <c r="V255" s="35">
        <v>54810</v>
      </c>
      <c r="W255" s="36">
        <f t="shared" si="56"/>
        <v>456.75</v>
      </c>
      <c r="X255" s="36">
        <f t="shared" si="57"/>
        <v>20553.75</v>
      </c>
      <c r="Y255" s="35" t="e">
        <f>V255-#REF!</f>
        <v>#REF!</v>
      </c>
      <c r="Z255" s="36">
        <f t="shared" si="53"/>
        <v>34256.25</v>
      </c>
      <c r="AA255" s="66"/>
      <c r="AB255" s="119"/>
      <c r="AC255" s="120"/>
    </row>
    <row r="256" spans="1:29" s="38" customFormat="1" x14ac:dyDescent="0.25">
      <c r="A256" s="22">
        <v>56</v>
      </c>
      <c r="B256" s="66">
        <v>1814</v>
      </c>
      <c r="C256" s="93" t="s">
        <v>511</v>
      </c>
      <c r="D256" s="211" t="s">
        <v>512</v>
      </c>
      <c r="E256" s="68"/>
      <c r="F256" s="23" t="s">
        <v>229</v>
      </c>
      <c r="G256" s="68" t="s">
        <v>30</v>
      </c>
      <c r="H256" s="23" t="s">
        <v>43</v>
      </c>
      <c r="I256" s="68" t="s">
        <v>418</v>
      </c>
      <c r="J256" s="82" t="s">
        <v>419</v>
      </c>
      <c r="K256" s="29"/>
      <c r="L256" s="294" t="s">
        <v>485</v>
      </c>
      <c r="M256" s="264"/>
      <c r="N256" s="94"/>
      <c r="O256" s="17" t="s">
        <v>513</v>
      </c>
      <c r="P256" s="17">
        <f t="shared" si="54"/>
        <v>45535</v>
      </c>
      <c r="Q256" s="31">
        <v>10</v>
      </c>
      <c r="R256" s="32">
        <v>120</v>
      </c>
      <c r="S256" s="32">
        <f t="shared" si="55"/>
        <v>44</v>
      </c>
      <c r="T256" s="32">
        <f t="shared" si="52"/>
        <v>76</v>
      </c>
      <c r="U256" s="95">
        <v>0.1</v>
      </c>
      <c r="V256" s="35">
        <v>2600929.2400000002</v>
      </c>
      <c r="W256" s="36">
        <f t="shared" si="56"/>
        <v>21674.410333333337</v>
      </c>
      <c r="X256" s="36">
        <f t="shared" si="57"/>
        <v>953674.05466666678</v>
      </c>
      <c r="Y256" s="35" t="e">
        <f>V256-#REF!</f>
        <v>#REF!</v>
      </c>
      <c r="Z256" s="36">
        <f t="shared" si="53"/>
        <v>1647255.1853333334</v>
      </c>
      <c r="AA256" s="23" t="s">
        <v>45</v>
      </c>
      <c r="AB256" s="28" t="s">
        <v>232</v>
      </c>
      <c r="AC256" s="37"/>
    </row>
    <row r="257" spans="1:29" s="38" customFormat="1" ht="26.25" x14ac:dyDescent="0.25">
      <c r="A257" s="22">
        <v>57</v>
      </c>
      <c r="B257" s="66">
        <v>1817</v>
      </c>
      <c r="C257" s="93" t="s">
        <v>514</v>
      </c>
      <c r="D257" s="211" t="s">
        <v>515</v>
      </c>
      <c r="E257" s="68"/>
      <c r="F257" s="23" t="s">
        <v>229</v>
      </c>
      <c r="G257" s="68" t="s">
        <v>30</v>
      </c>
      <c r="H257" s="23" t="s">
        <v>43</v>
      </c>
      <c r="I257" s="68" t="s">
        <v>418</v>
      </c>
      <c r="J257" s="82" t="s">
        <v>419</v>
      </c>
      <c r="K257" s="29"/>
      <c r="L257" s="294" t="s">
        <v>485</v>
      </c>
      <c r="M257" s="264"/>
      <c r="N257" s="94"/>
      <c r="O257" s="17" t="s">
        <v>516</v>
      </c>
      <c r="P257" s="17">
        <f t="shared" si="54"/>
        <v>45535</v>
      </c>
      <c r="Q257" s="31">
        <v>10</v>
      </c>
      <c r="R257" s="32">
        <v>120</v>
      </c>
      <c r="S257" s="32">
        <f t="shared" si="55"/>
        <v>44</v>
      </c>
      <c r="T257" s="32">
        <f t="shared" si="52"/>
        <v>76</v>
      </c>
      <c r="U257" s="95">
        <v>0.1</v>
      </c>
      <c r="V257" s="35">
        <v>229445</v>
      </c>
      <c r="W257" s="36">
        <f t="shared" si="56"/>
        <v>1912.0416666666667</v>
      </c>
      <c r="X257" s="36">
        <f t="shared" si="57"/>
        <v>84129.833333333343</v>
      </c>
      <c r="Y257" s="35" t="e">
        <f>V257-#REF!</f>
        <v>#REF!</v>
      </c>
      <c r="Z257" s="36">
        <f t="shared" si="53"/>
        <v>145315.16666666666</v>
      </c>
      <c r="AA257" s="23" t="s">
        <v>45</v>
      </c>
      <c r="AB257" s="28" t="s">
        <v>232</v>
      </c>
      <c r="AC257" s="37"/>
    </row>
    <row r="258" spans="1:29" s="38" customFormat="1" x14ac:dyDescent="0.25">
      <c r="A258" s="22">
        <v>58</v>
      </c>
      <c r="B258" s="66">
        <v>1818</v>
      </c>
      <c r="C258" s="93" t="s">
        <v>517</v>
      </c>
      <c r="D258" s="211" t="s">
        <v>518</v>
      </c>
      <c r="E258" s="68"/>
      <c r="F258" s="23" t="s">
        <v>229</v>
      </c>
      <c r="G258" s="68" t="s">
        <v>30</v>
      </c>
      <c r="H258" s="23" t="s">
        <v>43</v>
      </c>
      <c r="I258" s="68" t="s">
        <v>418</v>
      </c>
      <c r="J258" s="82" t="s">
        <v>419</v>
      </c>
      <c r="K258" s="29"/>
      <c r="L258" s="294" t="s">
        <v>485</v>
      </c>
      <c r="M258" s="264"/>
      <c r="N258" s="94"/>
      <c r="O258" s="17" t="s">
        <v>516</v>
      </c>
      <c r="P258" s="17">
        <f t="shared" si="54"/>
        <v>45535</v>
      </c>
      <c r="Q258" s="31">
        <v>10</v>
      </c>
      <c r="R258" s="32">
        <v>120</v>
      </c>
      <c r="S258" s="32">
        <f t="shared" si="55"/>
        <v>44</v>
      </c>
      <c r="T258" s="32">
        <f t="shared" si="52"/>
        <v>76</v>
      </c>
      <c r="U258" s="95">
        <v>0.1</v>
      </c>
      <c r="V258" s="35">
        <v>648850</v>
      </c>
      <c r="W258" s="36">
        <f t="shared" si="56"/>
        <v>5407.083333333333</v>
      </c>
      <c r="X258" s="36">
        <f t="shared" si="57"/>
        <v>237911.66666666666</v>
      </c>
      <c r="Y258" s="35" t="e">
        <f>V258-#REF!</f>
        <v>#REF!</v>
      </c>
      <c r="Z258" s="36">
        <f t="shared" si="53"/>
        <v>410938.33333333337</v>
      </c>
      <c r="AA258" s="23" t="s">
        <v>45</v>
      </c>
      <c r="AB258" s="28" t="s">
        <v>232</v>
      </c>
      <c r="AC258" s="37"/>
    </row>
    <row r="259" spans="1:29" s="38" customFormat="1" x14ac:dyDescent="0.25">
      <c r="A259" s="22">
        <v>59</v>
      </c>
      <c r="B259" s="66">
        <v>1821</v>
      </c>
      <c r="C259" s="93" t="s">
        <v>519</v>
      </c>
      <c r="D259" s="211" t="s">
        <v>520</v>
      </c>
      <c r="E259" s="68"/>
      <c r="F259" s="23" t="s">
        <v>229</v>
      </c>
      <c r="G259" s="68" t="s">
        <v>30</v>
      </c>
      <c r="H259" s="23" t="s">
        <v>43</v>
      </c>
      <c r="I259" s="68" t="s">
        <v>418</v>
      </c>
      <c r="J259" s="82" t="s">
        <v>419</v>
      </c>
      <c r="K259" s="29"/>
      <c r="L259" s="294" t="s">
        <v>485</v>
      </c>
      <c r="M259" s="264"/>
      <c r="N259" s="94"/>
      <c r="O259" s="17" t="s">
        <v>516</v>
      </c>
      <c r="P259" s="17">
        <f t="shared" si="54"/>
        <v>45535</v>
      </c>
      <c r="Q259" s="31">
        <v>10</v>
      </c>
      <c r="R259" s="32">
        <v>120</v>
      </c>
      <c r="S259" s="32">
        <f t="shared" si="55"/>
        <v>44</v>
      </c>
      <c r="T259" s="32">
        <f t="shared" si="52"/>
        <v>76</v>
      </c>
      <c r="U259" s="95">
        <v>0.1</v>
      </c>
      <c r="V259" s="35">
        <v>76800</v>
      </c>
      <c r="W259" s="36">
        <f t="shared" si="56"/>
        <v>640</v>
      </c>
      <c r="X259" s="36">
        <f t="shared" si="57"/>
        <v>28160</v>
      </c>
      <c r="Y259" s="35" t="e">
        <f>V259-#REF!</f>
        <v>#REF!</v>
      </c>
      <c r="Z259" s="36">
        <f t="shared" si="53"/>
        <v>48640</v>
      </c>
      <c r="AA259" s="23" t="s">
        <v>45</v>
      </c>
      <c r="AB259" s="28" t="s">
        <v>232</v>
      </c>
      <c r="AC259" s="37"/>
    </row>
    <row r="260" spans="1:29" s="38" customFormat="1" x14ac:dyDescent="0.25">
      <c r="A260" s="22">
        <v>60</v>
      </c>
      <c r="B260" s="66">
        <v>1822</v>
      </c>
      <c r="C260" s="93" t="s">
        <v>521</v>
      </c>
      <c r="D260" s="211" t="s">
        <v>522</v>
      </c>
      <c r="E260" s="68"/>
      <c r="F260" s="23" t="s">
        <v>229</v>
      </c>
      <c r="G260" s="68" t="s">
        <v>30</v>
      </c>
      <c r="H260" s="23" t="s">
        <v>43</v>
      </c>
      <c r="I260" s="68" t="s">
        <v>418</v>
      </c>
      <c r="J260" s="82" t="s">
        <v>419</v>
      </c>
      <c r="K260" s="29"/>
      <c r="L260" s="294" t="s">
        <v>485</v>
      </c>
      <c r="M260" s="264"/>
      <c r="N260" s="94"/>
      <c r="O260" s="17" t="s">
        <v>513</v>
      </c>
      <c r="P260" s="17">
        <f t="shared" si="54"/>
        <v>45535</v>
      </c>
      <c r="Q260" s="31">
        <v>10</v>
      </c>
      <c r="R260" s="32">
        <v>120</v>
      </c>
      <c r="S260" s="32">
        <f t="shared" si="55"/>
        <v>44</v>
      </c>
      <c r="T260" s="32">
        <f t="shared" si="52"/>
        <v>76</v>
      </c>
      <c r="U260" s="95">
        <v>0.1</v>
      </c>
      <c r="V260" s="35">
        <v>364872</v>
      </c>
      <c r="W260" s="36">
        <f t="shared" si="56"/>
        <v>3040.6</v>
      </c>
      <c r="X260" s="36">
        <f t="shared" si="57"/>
        <v>133786.4</v>
      </c>
      <c r="Y260" s="35" t="e">
        <f>V260-#REF!</f>
        <v>#REF!</v>
      </c>
      <c r="Z260" s="36">
        <f t="shared" si="53"/>
        <v>231085.6</v>
      </c>
      <c r="AA260" s="23" t="s">
        <v>45</v>
      </c>
      <c r="AB260" s="28" t="s">
        <v>232</v>
      </c>
      <c r="AC260" s="37"/>
    </row>
    <row r="261" spans="1:29" s="38" customFormat="1" ht="26.25" x14ac:dyDescent="0.25">
      <c r="A261" s="22">
        <v>61</v>
      </c>
      <c r="B261" s="66">
        <v>1829</v>
      </c>
      <c r="C261" s="93" t="s">
        <v>523</v>
      </c>
      <c r="D261" s="211" t="s">
        <v>524</v>
      </c>
      <c r="E261" s="68"/>
      <c r="F261" s="23" t="s">
        <v>229</v>
      </c>
      <c r="G261" s="68" t="s">
        <v>30</v>
      </c>
      <c r="H261" s="23" t="s">
        <v>43</v>
      </c>
      <c r="I261" s="68" t="s">
        <v>418</v>
      </c>
      <c r="J261" s="82" t="s">
        <v>419</v>
      </c>
      <c r="K261" s="29"/>
      <c r="L261" s="294" t="s">
        <v>525</v>
      </c>
      <c r="M261" s="264"/>
      <c r="N261" s="94"/>
      <c r="O261" s="17" t="s">
        <v>526</v>
      </c>
      <c r="P261" s="17">
        <f t="shared" si="54"/>
        <v>45535</v>
      </c>
      <c r="Q261" s="31">
        <v>10</v>
      </c>
      <c r="R261" s="32">
        <v>120</v>
      </c>
      <c r="S261" s="32">
        <f t="shared" si="55"/>
        <v>48</v>
      </c>
      <c r="T261" s="32">
        <f t="shared" si="52"/>
        <v>72</v>
      </c>
      <c r="U261" s="95">
        <v>0.1</v>
      </c>
      <c r="V261" s="35">
        <v>389949</v>
      </c>
      <c r="W261" s="36">
        <f t="shared" si="56"/>
        <v>3249.5749999999998</v>
      </c>
      <c r="X261" s="36">
        <f t="shared" si="57"/>
        <v>155979.59999999998</v>
      </c>
      <c r="Y261" s="35" t="e">
        <f>V261-#REF!</f>
        <v>#REF!</v>
      </c>
      <c r="Z261" s="36">
        <f t="shared" si="53"/>
        <v>233969.40000000002</v>
      </c>
      <c r="AA261" s="23" t="s">
        <v>45</v>
      </c>
      <c r="AB261" s="28" t="s">
        <v>232</v>
      </c>
      <c r="AC261" s="37"/>
    </row>
    <row r="262" spans="1:29" s="38" customFormat="1" x14ac:dyDescent="0.25">
      <c r="A262" s="22">
        <v>62</v>
      </c>
      <c r="B262" s="66">
        <v>1832</v>
      </c>
      <c r="C262" s="93" t="s">
        <v>527</v>
      </c>
      <c r="D262" s="211" t="s">
        <v>528</v>
      </c>
      <c r="E262" s="68"/>
      <c r="F262" s="23" t="s">
        <v>73</v>
      </c>
      <c r="G262" s="68" t="s">
        <v>30</v>
      </c>
      <c r="H262" s="23" t="s">
        <v>43</v>
      </c>
      <c r="I262" s="68" t="s">
        <v>418</v>
      </c>
      <c r="J262" s="82" t="s">
        <v>419</v>
      </c>
      <c r="K262" s="29"/>
      <c r="L262" s="294" t="s">
        <v>529</v>
      </c>
      <c r="M262" s="264"/>
      <c r="N262" s="94"/>
      <c r="O262" s="17" t="s">
        <v>530</v>
      </c>
      <c r="P262" s="17">
        <f t="shared" si="54"/>
        <v>45535</v>
      </c>
      <c r="Q262" s="31">
        <v>5</v>
      </c>
      <c r="R262" s="32">
        <v>60</v>
      </c>
      <c r="S262" s="32">
        <f t="shared" si="55"/>
        <v>55</v>
      </c>
      <c r="T262" s="32">
        <f t="shared" si="52"/>
        <v>5</v>
      </c>
      <c r="U262" s="95">
        <v>0.2</v>
      </c>
      <c r="V262" s="35">
        <v>63247.777499999997</v>
      </c>
      <c r="W262" s="36">
        <f t="shared" si="56"/>
        <v>1054.129625</v>
      </c>
      <c r="X262" s="36">
        <f t="shared" si="57"/>
        <v>57977.129375000004</v>
      </c>
      <c r="Y262" s="35" t="e">
        <f>V262-#REF!</f>
        <v>#REF!</v>
      </c>
      <c r="Z262" s="36">
        <f t="shared" si="53"/>
        <v>5270.6481249999924</v>
      </c>
      <c r="AA262" s="23" t="s">
        <v>45</v>
      </c>
      <c r="AB262" s="28" t="s">
        <v>232</v>
      </c>
      <c r="AC262" s="37"/>
    </row>
    <row r="263" spans="1:29" s="38" customFormat="1" x14ac:dyDescent="0.25">
      <c r="A263" s="22">
        <v>63</v>
      </c>
      <c r="B263" s="66">
        <v>1842</v>
      </c>
      <c r="C263" s="93" t="s">
        <v>527</v>
      </c>
      <c r="D263" s="211" t="s">
        <v>531</v>
      </c>
      <c r="E263" s="68"/>
      <c r="F263" s="23" t="s">
        <v>532</v>
      </c>
      <c r="G263" s="68" t="s">
        <v>30</v>
      </c>
      <c r="H263" s="23" t="s">
        <v>43</v>
      </c>
      <c r="I263" s="68" t="s">
        <v>418</v>
      </c>
      <c r="J263" s="82" t="s">
        <v>419</v>
      </c>
      <c r="K263" s="29"/>
      <c r="L263" s="294" t="s">
        <v>529</v>
      </c>
      <c r="M263" s="264"/>
      <c r="N263" s="94"/>
      <c r="O263" s="17" t="s">
        <v>530</v>
      </c>
      <c r="P263" s="17">
        <f t="shared" si="54"/>
        <v>45535</v>
      </c>
      <c r="Q263" s="31">
        <v>5</v>
      </c>
      <c r="R263" s="32">
        <v>60</v>
      </c>
      <c r="S263" s="32">
        <f t="shared" si="55"/>
        <v>55</v>
      </c>
      <c r="T263" s="32">
        <f t="shared" si="52"/>
        <v>5</v>
      </c>
      <c r="U263" s="95">
        <v>0.2</v>
      </c>
      <c r="V263" s="35">
        <v>63247.777499999997</v>
      </c>
      <c r="W263" s="36">
        <f t="shared" si="56"/>
        <v>1054.129625</v>
      </c>
      <c r="X263" s="36">
        <f t="shared" si="57"/>
        <v>57977.129375000004</v>
      </c>
      <c r="Y263" s="35" t="e">
        <f>V263-#REF!</f>
        <v>#REF!</v>
      </c>
      <c r="Z263" s="36">
        <f t="shared" si="53"/>
        <v>5270.6481249999924</v>
      </c>
      <c r="AA263" s="23" t="s">
        <v>45</v>
      </c>
      <c r="AB263" s="28" t="s">
        <v>232</v>
      </c>
      <c r="AC263" s="37"/>
    </row>
    <row r="264" spans="1:29" s="38" customFormat="1" x14ac:dyDescent="0.25">
      <c r="A264" s="22">
        <v>64</v>
      </c>
      <c r="B264" s="66">
        <v>1843</v>
      </c>
      <c r="C264" s="93" t="s">
        <v>533</v>
      </c>
      <c r="D264" s="213" t="s">
        <v>534</v>
      </c>
      <c r="E264" s="32"/>
      <c r="F264" s="23" t="s">
        <v>234</v>
      </c>
      <c r="G264" s="68" t="s">
        <v>30</v>
      </c>
      <c r="H264" s="23" t="s">
        <v>43</v>
      </c>
      <c r="I264" s="68" t="s">
        <v>418</v>
      </c>
      <c r="J264" s="82" t="s">
        <v>419</v>
      </c>
      <c r="K264" s="23"/>
      <c r="L264" s="32" t="s">
        <v>529</v>
      </c>
      <c r="M264" s="28"/>
      <c r="N264" s="94"/>
      <c r="O264" s="17" t="s">
        <v>530</v>
      </c>
      <c r="P264" s="17">
        <f t="shared" si="54"/>
        <v>45535</v>
      </c>
      <c r="Q264" s="31">
        <v>10</v>
      </c>
      <c r="R264" s="32">
        <v>120</v>
      </c>
      <c r="S264" s="32">
        <f t="shared" si="55"/>
        <v>55</v>
      </c>
      <c r="T264" s="32">
        <f t="shared" si="52"/>
        <v>65</v>
      </c>
      <c r="U264" s="95">
        <v>0.1</v>
      </c>
      <c r="V264" s="35">
        <v>63247.777499999997</v>
      </c>
      <c r="W264" s="36">
        <f t="shared" si="56"/>
        <v>527.06481250000002</v>
      </c>
      <c r="X264" s="36">
        <f t="shared" si="57"/>
        <v>28988.564687500002</v>
      </c>
      <c r="Y264" s="35" t="e">
        <f>V264-#REF!</f>
        <v>#REF!</v>
      </c>
      <c r="Z264" s="36">
        <f t="shared" si="53"/>
        <v>34259.212812499994</v>
      </c>
      <c r="AA264" s="66"/>
      <c r="AB264" s="119"/>
      <c r="AC264" s="120"/>
    </row>
    <row r="265" spans="1:29" s="38" customFormat="1" x14ac:dyDescent="0.25">
      <c r="A265" s="22">
        <v>65</v>
      </c>
      <c r="B265" s="66">
        <v>1844</v>
      </c>
      <c r="C265" s="93" t="s">
        <v>533</v>
      </c>
      <c r="D265" s="213" t="s">
        <v>534</v>
      </c>
      <c r="E265" s="32"/>
      <c r="F265" s="23" t="s">
        <v>234</v>
      </c>
      <c r="G265" s="68" t="s">
        <v>30</v>
      </c>
      <c r="H265" s="23" t="s">
        <v>43</v>
      </c>
      <c r="I265" s="68" t="s">
        <v>418</v>
      </c>
      <c r="J265" s="82" t="s">
        <v>419</v>
      </c>
      <c r="K265" s="23"/>
      <c r="L265" s="32" t="s">
        <v>529</v>
      </c>
      <c r="M265" s="28"/>
      <c r="N265" s="94"/>
      <c r="O265" s="17" t="s">
        <v>530</v>
      </c>
      <c r="P265" s="17">
        <f t="shared" si="54"/>
        <v>45535</v>
      </c>
      <c r="Q265" s="31">
        <v>10</v>
      </c>
      <c r="R265" s="32">
        <v>120</v>
      </c>
      <c r="S265" s="32">
        <f t="shared" si="55"/>
        <v>55</v>
      </c>
      <c r="T265" s="32">
        <f t="shared" ref="T265:T288" si="58">R265-S265</f>
        <v>65</v>
      </c>
      <c r="U265" s="95">
        <v>0.1</v>
      </c>
      <c r="V265" s="35">
        <v>63247.777499999997</v>
      </c>
      <c r="W265" s="36">
        <f t="shared" si="56"/>
        <v>527.06481250000002</v>
      </c>
      <c r="X265" s="36">
        <f t="shared" si="57"/>
        <v>28988.564687500002</v>
      </c>
      <c r="Y265" s="35" t="e">
        <f>V265-#REF!</f>
        <v>#REF!</v>
      </c>
      <c r="Z265" s="36">
        <f t="shared" ref="Z265:Z288" si="59">V265-X265</f>
        <v>34259.212812499994</v>
      </c>
      <c r="AA265" s="66"/>
      <c r="AB265" s="119"/>
      <c r="AC265" s="120"/>
    </row>
    <row r="266" spans="1:29" s="38" customFormat="1" x14ac:dyDescent="0.25">
      <c r="A266" s="22">
        <v>66</v>
      </c>
      <c r="B266" s="66">
        <v>1845</v>
      </c>
      <c r="C266" s="93" t="s">
        <v>527</v>
      </c>
      <c r="D266" s="211" t="s">
        <v>535</v>
      </c>
      <c r="E266" s="68"/>
      <c r="F266" s="23" t="s">
        <v>536</v>
      </c>
      <c r="G266" s="68" t="s">
        <v>30</v>
      </c>
      <c r="H266" s="23" t="s">
        <v>43</v>
      </c>
      <c r="I266" s="68" t="s">
        <v>418</v>
      </c>
      <c r="J266" s="82" t="s">
        <v>419</v>
      </c>
      <c r="K266" s="29"/>
      <c r="L266" s="294" t="s">
        <v>529</v>
      </c>
      <c r="M266" s="264"/>
      <c r="N266" s="94"/>
      <c r="O266" s="17" t="s">
        <v>530</v>
      </c>
      <c r="P266" s="17">
        <f t="shared" si="54"/>
        <v>45535</v>
      </c>
      <c r="Q266" s="31">
        <v>5</v>
      </c>
      <c r="R266" s="32">
        <v>60</v>
      </c>
      <c r="S266" s="32">
        <f t="shared" si="55"/>
        <v>55</v>
      </c>
      <c r="T266" s="32">
        <f t="shared" si="58"/>
        <v>5</v>
      </c>
      <c r="U266" s="95">
        <v>0.2</v>
      </c>
      <c r="V266" s="35">
        <v>63247.777499999997</v>
      </c>
      <c r="W266" s="36">
        <f t="shared" si="56"/>
        <v>1054.129625</v>
      </c>
      <c r="X266" s="36">
        <f t="shared" si="57"/>
        <v>57977.129375000004</v>
      </c>
      <c r="Y266" s="35" t="e">
        <f>V266-#REF!</f>
        <v>#REF!</v>
      </c>
      <c r="Z266" s="36">
        <f t="shared" si="59"/>
        <v>5270.6481249999924</v>
      </c>
      <c r="AA266" s="23" t="s">
        <v>45</v>
      </c>
      <c r="AB266" s="28" t="s">
        <v>232</v>
      </c>
      <c r="AC266" s="37"/>
    </row>
    <row r="267" spans="1:29" s="38" customFormat="1" x14ac:dyDescent="0.25">
      <c r="A267" s="22">
        <v>67</v>
      </c>
      <c r="B267" s="66">
        <v>1846</v>
      </c>
      <c r="C267" s="93" t="s">
        <v>527</v>
      </c>
      <c r="D267" s="211" t="s">
        <v>537</v>
      </c>
      <c r="E267" s="68"/>
      <c r="F267" s="23" t="s">
        <v>536</v>
      </c>
      <c r="G267" s="68" t="s">
        <v>30</v>
      </c>
      <c r="H267" s="23" t="s">
        <v>43</v>
      </c>
      <c r="I267" s="68" t="s">
        <v>418</v>
      </c>
      <c r="J267" s="82" t="s">
        <v>419</v>
      </c>
      <c r="K267" s="29"/>
      <c r="L267" s="294" t="s">
        <v>529</v>
      </c>
      <c r="M267" s="264"/>
      <c r="N267" s="94"/>
      <c r="O267" s="17" t="s">
        <v>530</v>
      </c>
      <c r="P267" s="17">
        <f t="shared" si="54"/>
        <v>45535</v>
      </c>
      <c r="Q267" s="31">
        <v>5</v>
      </c>
      <c r="R267" s="32">
        <v>60</v>
      </c>
      <c r="S267" s="32">
        <f t="shared" si="55"/>
        <v>55</v>
      </c>
      <c r="T267" s="32">
        <f t="shared" si="58"/>
        <v>5</v>
      </c>
      <c r="U267" s="95">
        <v>0.2</v>
      </c>
      <c r="V267" s="35">
        <v>63247.777499999997</v>
      </c>
      <c r="W267" s="36">
        <f t="shared" si="56"/>
        <v>1054.129625</v>
      </c>
      <c r="X267" s="36">
        <f t="shared" si="57"/>
        <v>57977.129375000004</v>
      </c>
      <c r="Y267" s="35" t="e">
        <f>V267-#REF!</f>
        <v>#REF!</v>
      </c>
      <c r="Z267" s="36">
        <f t="shared" si="59"/>
        <v>5270.6481249999924</v>
      </c>
      <c r="AA267" s="23" t="s">
        <v>45</v>
      </c>
      <c r="AB267" s="28" t="s">
        <v>232</v>
      </c>
      <c r="AC267" s="37"/>
    </row>
    <row r="268" spans="1:29" s="38" customFormat="1" x14ac:dyDescent="0.25">
      <c r="A268" s="22">
        <v>68</v>
      </c>
      <c r="B268" s="66">
        <v>1849</v>
      </c>
      <c r="C268" s="93" t="s">
        <v>538</v>
      </c>
      <c r="D268" s="211" t="s">
        <v>539</v>
      </c>
      <c r="E268" s="68"/>
      <c r="F268" s="23" t="s">
        <v>540</v>
      </c>
      <c r="G268" s="68" t="s">
        <v>30</v>
      </c>
      <c r="H268" s="23" t="s">
        <v>43</v>
      </c>
      <c r="I268" s="68" t="s">
        <v>418</v>
      </c>
      <c r="J268" s="82" t="s">
        <v>419</v>
      </c>
      <c r="K268" s="29"/>
      <c r="L268" s="294" t="s">
        <v>541</v>
      </c>
      <c r="M268" s="264"/>
      <c r="N268" s="94"/>
      <c r="O268" s="17" t="s">
        <v>542</v>
      </c>
      <c r="P268" s="17">
        <f t="shared" ref="P268:P288" si="60">+$P$2</f>
        <v>45535</v>
      </c>
      <c r="Q268" s="31">
        <v>10</v>
      </c>
      <c r="R268" s="32">
        <v>120</v>
      </c>
      <c r="S268" s="32">
        <f t="shared" ref="S268:S289" si="61">DATEDIF(O268,P268,"M")</f>
        <v>43</v>
      </c>
      <c r="T268" s="32">
        <f t="shared" si="58"/>
        <v>77</v>
      </c>
      <c r="U268" s="95">
        <v>0.1</v>
      </c>
      <c r="V268" s="35">
        <v>334496.25</v>
      </c>
      <c r="W268" s="36">
        <f t="shared" ref="W268:W289" si="62">V268/R268</f>
        <v>2787.46875</v>
      </c>
      <c r="X268" s="36">
        <f t="shared" ref="X268:X289" si="63">S268*W268</f>
        <v>119861.15625</v>
      </c>
      <c r="Y268" s="35" t="e">
        <f>V268-#REF!</f>
        <v>#REF!</v>
      </c>
      <c r="Z268" s="36">
        <f t="shared" si="59"/>
        <v>214635.09375</v>
      </c>
      <c r="AA268" s="23" t="s">
        <v>45</v>
      </c>
      <c r="AB268" s="28" t="s">
        <v>232</v>
      </c>
      <c r="AC268" s="37"/>
    </row>
    <row r="269" spans="1:29" s="38" customFormat="1" x14ac:dyDescent="0.25">
      <c r="A269" s="22">
        <v>69</v>
      </c>
      <c r="B269" s="66">
        <v>1850</v>
      </c>
      <c r="C269" s="93" t="s">
        <v>538</v>
      </c>
      <c r="D269" s="211" t="s">
        <v>543</v>
      </c>
      <c r="E269" s="68"/>
      <c r="F269" s="23" t="s">
        <v>540</v>
      </c>
      <c r="G269" s="68" t="s">
        <v>30</v>
      </c>
      <c r="H269" s="23" t="s">
        <v>43</v>
      </c>
      <c r="I269" s="68" t="s">
        <v>418</v>
      </c>
      <c r="J269" s="82" t="s">
        <v>419</v>
      </c>
      <c r="K269" s="29"/>
      <c r="L269" s="294" t="s">
        <v>541</v>
      </c>
      <c r="M269" s="264"/>
      <c r="N269" s="94"/>
      <c r="O269" s="17" t="s">
        <v>542</v>
      </c>
      <c r="P269" s="17">
        <f t="shared" si="60"/>
        <v>45535</v>
      </c>
      <c r="Q269" s="31">
        <v>10</v>
      </c>
      <c r="R269" s="32">
        <v>120</v>
      </c>
      <c r="S269" s="32">
        <f t="shared" si="61"/>
        <v>43</v>
      </c>
      <c r="T269" s="32">
        <f t="shared" si="58"/>
        <v>77</v>
      </c>
      <c r="U269" s="95">
        <v>0.1</v>
      </c>
      <c r="V269" s="35">
        <v>334496.25</v>
      </c>
      <c r="W269" s="36">
        <f t="shared" si="62"/>
        <v>2787.46875</v>
      </c>
      <c r="X269" s="36">
        <f t="shared" si="63"/>
        <v>119861.15625</v>
      </c>
      <c r="Y269" s="35" t="e">
        <f>V269-#REF!</f>
        <v>#REF!</v>
      </c>
      <c r="Z269" s="36">
        <f t="shared" si="59"/>
        <v>214635.09375</v>
      </c>
      <c r="AA269" s="23" t="s">
        <v>45</v>
      </c>
      <c r="AB269" s="28" t="s">
        <v>232</v>
      </c>
      <c r="AC269" s="37"/>
    </row>
    <row r="270" spans="1:29" s="38" customFormat="1" x14ac:dyDescent="0.25">
      <c r="A270" s="22">
        <v>70</v>
      </c>
      <c r="B270" s="66">
        <v>1851</v>
      </c>
      <c r="C270" s="93" t="s">
        <v>544</v>
      </c>
      <c r="D270" s="211" t="s">
        <v>545</v>
      </c>
      <c r="E270" s="68"/>
      <c r="F270" s="23" t="s">
        <v>540</v>
      </c>
      <c r="G270" s="68" t="s">
        <v>30</v>
      </c>
      <c r="H270" s="23" t="s">
        <v>43</v>
      </c>
      <c r="I270" s="68" t="s">
        <v>418</v>
      </c>
      <c r="J270" s="82" t="s">
        <v>419</v>
      </c>
      <c r="K270" s="29"/>
      <c r="L270" s="294" t="s">
        <v>541</v>
      </c>
      <c r="M270" s="264"/>
      <c r="N270" s="94"/>
      <c r="O270" s="17" t="s">
        <v>542</v>
      </c>
      <c r="P270" s="17">
        <f t="shared" si="60"/>
        <v>45535</v>
      </c>
      <c r="Q270" s="31">
        <v>10</v>
      </c>
      <c r="R270" s="32">
        <v>120</v>
      </c>
      <c r="S270" s="32">
        <f t="shared" si="61"/>
        <v>43</v>
      </c>
      <c r="T270" s="32">
        <f t="shared" si="58"/>
        <v>77</v>
      </c>
      <c r="U270" s="34">
        <v>0.1</v>
      </c>
      <c r="V270" s="35">
        <v>379496.25</v>
      </c>
      <c r="W270" s="36">
        <f t="shared" si="62"/>
        <v>3162.46875</v>
      </c>
      <c r="X270" s="36">
        <f t="shared" si="63"/>
        <v>135986.15625</v>
      </c>
      <c r="Y270" s="35" t="e">
        <f>V270-#REF!</f>
        <v>#REF!</v>
      </c>
      <c r="Z270" s="36">
        <f t="shared" si="59"/>
        <v>243510.09375</v>
      </c>
      <c r="AA270" s="23" t="s">
        <v>45</v>
      </c>
      <c r="AB270" s="28" t="s">
        <v>232</v>
      </c>
      <c r="AC270" s="37"/>
    </row>
    <row r="271" spans="1:29" s="38" customFormat="1" x14ac:dyDescent="0.25">
      <c r="A271" s="22">
        <v>71</v>
      </c>
      <c r="B271" s="66">
        <v>1852</v>
      </c>
      <c r="C271" s="93" t="s">
        <v>544</v>
      </c>
      <c r="D271" s="211" t="s">
        <v>546</v>
      </c>
      <c r="E271" s="68"/>
      <c r="F271" s="23" t="s">
        <v>540</v>
      </c>
      <c r="G271" s="68" t="s">
        <v>30</v>
      </c>
      <c r="H271" s="23" t="s">
        <v>43</v>
      </c>
      <c r="I271" s="68" t="s">
        <v>418</v>
      </c>
      <c r="J271" s="82" t="s">
        <v>419</v>
      </c>
      <c r="K271" s="29"/>
      <c r="L271" s="294" t="s">
        <v>541</v>
      </c>
      <c r="M271" s="264"/>
      <c r="N271" s="94"/>
      <c r="O271" s="17" t="s">
        <v>542</v>
      </c>
      <c r="P271" s="17">
        <f t="shared" si="60"/>
        <v>45535</v>
      </c>
      <c r="Q271" s="31">
        <v>10</v>
      </c>
      <c r="R271" s="32">
        <v>120</v>
      </c>
      <c r="S271" s="32">
        <f t="shared" si="61"/>
        <v>43</v>
      </c>
      <c r="T271" s="32">
        <f t="shared" si="58"/>
        <v>77</v>
      </c>
      <c r="U271" s="34">
        <v>0.1</v>
      </c>
      <c r="V271" s="35">
        <v>379496.25</v>
      </c>
      <c r="W271" s="36">
        <f t="shared" si="62"/>
        <v>3162.46875</v>
      </c>
      <c r="X271" s="36">
        <f t="shared" si="63"/>
        <v>135986.15625</v>
      </c>
      <c r="Y271" s="35" t="e">
        <f>V271-#REF!</f>
        <v>#REF!</v>
      </c>
      <c r="Z271" s="36">
        <f t="shared" si="59"/>
        <v>243510.09375</v>
      </c>
      <c r="AA271" s="23" t="s">
        <v>45</v>
      </c>
      <c r="AB271" s="28" t="s">
        <v>232</v>
      </c>
      <c r="AC271" s="37"/>
    </row>
    <row r="272" spans="1:29" s="38" customFormat="1" x14ac:dyDescent="0.25">
      <c r="A272" s="22">
        <v>72</v>
      </c>
      <c r="B272" s="66">
        <v>1853</v>
      </c>
      <c r="C272" s="93" t="s">
        <v>547</v>
      </c>
      <c r="D272" s="211" t="s">
        <v>548</v>
      </c>
      <c r="E272" s="68"/>
      <c r="F272" s="23" t="s">
        <v>540</v>
      </c>
      <c r="G272" s="68" t="s">
        <v>30</v>
      </c>
      <c r="H272" s="23" t="s">
        <v>43</v>
      </c>
      <c r="I272" s="68" t="s">
        <v>418</v>
      </c>
      <c r="J272" s="82" t="s">
        <v>419</v>
      </c>
      <c r="K272" s="29"/>
      <c r="L272" s="294" t="s">
        <v>541</v>
      </c>
      <c r="M272" s="264"/>
      <c r="N272" s="94"/>
      <c r="O272" s="17" t="s">
        <v>542</v>
      </c>
      <c r="P272" s="17">
        <f t="shared" si="60"/>
        <v>45535</v>
      </c>
      <c r="Q272" s="31">
        <v>10</v>
      </c>
      <c r="R272" s="32">
        <v>120</v>
      </c>
      <c r="S272" s="32">
        <f t="shared" si="61"/>
        <v>43</v>
      </c>
      <c r="T272" s="32">
        <f t="shared" si="58"/>
        <v>77</v>
      </c>
      <c r="U272" s="95">
        <v>0.1</v>
      </c>
      <c r="V272" s="35">
        <v>168000</v>
      </c>
      <c r="W272" s="36">
        <f t="shared" si="62"/>
        <v>1400</v>
      </c>
      <c r="X272" s="36">
        <f t="shared" si="63"/>
        <v>60200</v>
      </c>
      <c r="Y272" s="35" t="e">
        <f>V272-#REF!</f>
        <v>#REF!</v>
      </c>
      <c r="Z272" s="36">
        <f t="shared" si="59"/>
        <v>107800</v>
      </c>
      <c r="AA272" s="23" t="s">
        <v>45</v>
      </c>
      <c r="AB272" s="28" t="s">
        <v>232</v>
      </c>
      <c r="AC272" s="37"/>
    </row>
    <row r="273" spans="1:29" s="38" customFormat="1" x14ac:dyDescent="0.25">
      <c r="A273" s="22">
        <v>73</v>
      </c>
      <c r="B273" s="66">
        <v>1854</v>
      </c>
      <c r="C273" s="93" t="s">
        <v>533</v>
      </c>
      <c r="D273" s="213" t="s">
        <v>534</v>
      </c>
      <c r="E273" s="32"/>
      <c r="F273" s="23" t="s">
        <v>234</v>
      </c>
      <c r="G273" s="68" t="s">
        <v>30</v>
      </c>
      <c r="H273" s="23" t="s">
        <v>43</v>
      </c>
      <c r="I273" s="68" t="s">
        <v>418</v>
      </c>
      <c r="J273" s="82" t="s">
        <v>419</v>
      </c>
      <c r="K273" s="23"/>
      <c r="L273" s="32" t="s">
        <v>529</v>
      </c>
      <c r="M273" s="28"/>
      <c r="N273" s="94"/>
      <c r="O273" s="17" t="s">
        <v>530</v>
      </c>
      <c r="P273" s="17">
        <f t="shared" si="60"/>
        <v>45535</v>
      </c>
      <c r="Q273" s="31">
        <v>10</v>
      </c>
      <c r="R273" s="32">
        <v>120</v>
      </c>
      <c r="S273" s="32">
        <f t="shared" si="61"/>
        <v>55</v>
      </c>
      <c r="T273" s="32">
        <f t="shared" si="58"/>
        <v>65</v>
      </c>
      <c r="U273" s="95">
        <v>0.1</v>
      </c>
      <c r="V273" s="35">
        <v>63247.777499999997</v>
      </c>
      <c r="W273" s="36">
        <f t="shared" si="62"/>
        <v>527.06481250000002</v>
      </c>
      <c r="X273" s="36">
        <f t="shared" si="63"/>
        <v>28988.564687500002</v>
      </c>
      <c r="Y273" s="35" t="e">
        <f>V273-#REF!</f>
        <v>#REF!</v>
      </c>
      <c r="Z273" s="36">
        <f t="shared" si="59"/>
        <v>34259.212812499994</v>
      </c>
      <c r="AA273" s="66"/>
      <c r="AB273" s="119"/>
      <c r="AC273" s="120"/>
    </row>
    <row r="274" spans="1:29" s="38" customFormat="1" x14ac:dyDescent="0.25">
      <c r="A274" s="22">
        <v>74</v>
      </c>
      <c r="B274" s="66">
        <v>1855</v>
      </c>
      <c r="C274" s="93" t="s">
        <v>533</v>
      </c>
      <c r="D274" s="213" t="s">
        <v>534</v>
      </c>
      <c r="E274" s="32"/>
      <c r="F274" s="23" t="s">
        <v>234</v>
      </c>
      <c r="G274" s="68" t="s">
        <v>30</v>
      </c>
      <c r="H274" s="23" t="s">
        <v>43</v>
      </c>
      <c r="I274" s="68" t="s">
        <v>418</v>
      </c>
      <c r="J274" s="82" t="s">
        <v>419</v>
      </c>
      <c r="K274" s="23"/>
      <c r="L274" s="32" t="s">
        <v>529</v>
      </c>
      <c r="M274" s="28"/>
      <c r="N274" s="94"/>
      <c r="O274" s="17" t="s">
        <v>530</v>
      </c>
      <c r="P274" s="17">
        <f t="shared" si="60"/>
        <v>45535</v>
      </c>
      <c r="Q274" s="31">
        <v>10</v>
      </c>
      <c r="R274" s="32">
        <v>120</v>
      </c>
      <c r="S274" s="32">
        <f t="shared" si="61"/>
        <v>55</v>
      </c>
      <c r="T274" s="32">
        <f t="shared" si="58"/>
        <v>65</v>
      </c>
      <c r="U274" s="95">
        <v>0.1</v>
      </c>
      <c r="V274" s="35">
        <v>63247.777499999997</v>
      </c>
      <c r="W274" s="36">
        <f t="shared" si="62"/>
        <v>527.06481250000002</v>
      </c>
      <c r="X274" s="36">
        <f t="shared" si="63"/>
        <v>28988.564687500002</v>
      </c>
      <c r="Y274" s="35" t="e">
        <f>V274-#REF!</f>
        <v>#REF!</v>
      </c>
      <c r="Z274" s="36">
        <f t="shared" si="59"/>
        <v>34259.212812499994</v>
      </c>
      <c r="AA274" s="66"/>
      <c r="AB274" s="119"/>
      <c r="AC274" s="120"/>
    </row>
    <row r="275" spans="1:29" s="38" customFormat="1" x14ac:dyDescent="0.25">
      <c r="A275" s="22">
        <v>75</v>
      </c>
      <c r="B275" s="66">
        <v>1856</v>
      </c>
      <c r="C275" s="93" t="s">
        <v>533</v>
      </c>
      <c r="D275" s="213" t="s">
        <v>534</v>
      </c>
      <c r="E275" s="32"/>
      <c r="F275" s="23" t="s">
        <v>234</v>
      </c>
      <c r="G275" s="68" t="s">
        <v>30</v>
      </c>
      <c r="H275" s="23" t="s">
        <v>43</v>
      </c>
      <c r="I275" s="68" t="s">
        <v>418</v>
      </c>
      <c r="J275" s="82" t="s">
        <v>419</v>
      </c>
      <c r="K275" s="23"/>
      <c r="L275" s="32" t="s">
        <v>529</v>
      </c>
      <c r="M275" s="28"/>
      <c r="N275" s="94"/>
      <c r="O275" s="17" t="s">
        <v>530</v>
      </c>
      <c r="P275" s="17">
        <f t="shared" si="60"/>
        <v>45535</v>
      </c>
      <c r="Q275" s="31">
        <v>10</v>
      </c>
      <c r="R275" s="32">
        <v>120</v>
      </c>
      <c r="S275" s="32">
        <f t="shared" si="61"/>
        <v>55</v>
      </c>
      <c r="T275" s="32">
        <f t="shared" si="58"/>
        <v>65</v>
      </c>
      <c r="U275" s="95">
        <v>0.1</v>
      </c>
      <c r="V275" s="35">
        <v>63247.777499999997</v>
      </c>
      <c r="W275" s="36">
        <f t="shared" si="62"/>
        <v>527.06481250000002</v>
      </c>
      <c r="X275" s="36">
        <f t="shared" si="63"/>
        <v>28988.564687500002</v>
      </c>
      <c r="Y275" s="35" t="e">
        <f>V275-#REF!</f>
        <v>#REF!</v>
      </c>
      <c r="Z275" s="36">
        <f t="shared" si="59"/>
        <v>34259.212812499994</v>
      </c>
      <c r="AA275" s="66"/>
      <c r="AB275" s="119"/>
      <c r="AC275" s="120"/>
    </row>
    <row r="276" spans="1:29" s="38" customFormat="1" x14ac:dyDescent="0.25">
      <c r="A276" s="22">
        <v>76</v>
      </c>
      <c r="B276" s="66">
        <v>1858</v>
      </c>
      <c r="C276" s="93" t="s">
        <v>527</v>
      </c>
      <c r="D276" s="211" t="s">
        <v>549</v>
      </c>
      <c r="E276" s="68"/>
      <c r="F276" s="23" t="s">
        <v>229</v>
      </c>
      <c r="G276" s="68" t="s">
        <v>30</v>
      </c>
      <c r="H276" s="23" t="s">
        <v>43</v>
      </c>
      <c r="I276" s="68" t="s">
        <v>418</v>
      </c>
      <c r="J276" s="82" t="s">
        <v>419</v>
      </c>
      <c r="K276" s="29"/>
      <c r="L276" s="294" t="s">
        <v>529</v>
      </c>
      <c r="M276" s="264"/>
      <c r="N276" s="94"/>
      <c r="O276" s="17" t="s">
        <v>530</v>
      </c>
      <c r="P276" s="17">
        <f t="shared" si="60"/>
        <v>45535</v>
      </c>
      <c r="Q276" s="31">
        <v>5</v>
      </c>
      <c r="R276" s="32">
        <v>60</v>
      </c>
      <c r="S276" s="32">
        <f t="shared" si="61"/>
        <v>55</v>
      </c>
      <c r="T276" s="32">
        <f t="shared" si="58"/>
        <v>5</v>
      </c>
      <c r="U276" s="95">
        <v>0.2</v>
      </c>
      <c r="V276" s="35">
        <v>63247.777499999997</v>
      </c>
      <c r="W276" s="36">
        <f t="shared" si="62"/>
        <v>1054.129625</v>
      </c>
      <c r="X276" s="36">
        <f t="shared" si="63"/>
        <v>57977.129375000004</v>
      </c>
      <c r="Y276" s="35" t="e">
        <f>V276-#REF!</f>
        <v>#REF!</v>
      </c>
      <c r="Z276" s="36">
        <f t="shared" si="59"/>
        <v>5270.6481249999924</v>
      </c>
      <c r="AA276" s="23" t="s">
        <v>45</v>
      </c>
      <c r="AB276" s="28" t="s">
        <v>232</v>
      </c>
      <c r="AC276" s="37"/>
    </row>
    <row r="277" spans="1:29" s="38" customFormat="1" x14ac:dyDescent="0.25">
      <c r="A277" s="22">
        <v>77</v>
      </c>
      <c r="B277" s="66">
        <v>1859</v>
      </c>
      <c r="C277" s="93" t="s">
        <v>527</v>
      </c>
      <c r="D277" s="211" t="s">
        <v>550</v>
      </c>
      <c r="E277" s="68"/>
      <c r="F277" s="23" t="s">
        <v>229</v>
      </c>
      <c r="G277" s="68" t="s">
        <v>30</v>
      </c>
      <c r="H277" s="23" t="s">
        <v>43</v>
      </c>
      <c r="I277" s="68" t="s">
        <v>418</v>
      </c>
      <c r="J277" s="82" t="s">
        <v>419</v>
      </c>
      <c r="K277" s="29"/>
      <c r="L277" s="294" t="s">
        <v>529</v>
      </c>
      <c r="M277" s="264"/>
      <c r="N277" s="94"/>
      <c r="O277" s="17" t="s">
        <v>530</v>
      </c>
      <c r="P277" s="17">
        <f t="shared" si="60"/>
        <v>45535</v>
      </c>
      <c r="Q277" s="31">
        <v>5</v>
      </c>
      <c r="R277" s="32">
        <v>60</v>
      </c>
      <c r="S277" s="32">
        <f t="shared" si="61"/>
        <v>55</v>
      </c>
      <c r="T277" s="32">
        <f t="shared" si="58"/>
        <v>5</v>
      </c>
      <c r="U277" s="95">
        <v>0.2</v>
      </c>
      <c r="V277" s="35">
        <v>63247.777499999997</v>
      </c>
      <c r="W277" s="36">
        <f t="shared" si="62"/>
        <v>1054.129625</v>
      </c>
      <c r="X277" s="36">
        <f t="shared" si="63"/>
        <v>57977.129375000004</v>
      </c>
      <c r="Y277" s="35" t="e">
        <f>V277-#REF!</f>
        <v>#REF!</v>
      </c>
      <c r="Z277" s="36">
        <f t="shared" si="59"/>
        <v>5270.6481249999924</v>
      </c>
      <c r="AA277" s="23" t="s">
        <v>45</v>
      </c>
      <c r="AB277" s="28" t="s">
        <v>232</v>
      </c>
      <c r="AC277" s="37"/>
    </row>
    <row r="278" spans="1:29" s="38" customFormat="1" x14ac:dyDescent="0.25">
      <c r="A278" s="22">
        <v>78</v>
      </c>
      <c r="B278" s="66">
        <v>1870</v>
      </c>
      <c r="C278" s="93" t="s">
        <v>527</v>
      </c>
      <c r="D278" s="211" t="s">
        <v>551</v>
      </c>
      <c r="E278" s="68"/>
      <c r="F278" s="23" t="s">
        <v>552</v>
      </c>
      <c r="G278" s="68" t="s">
        <v>30</v>
      </c>
      <c r="H278" s="23" t="s">
        <v>43</v>
      </c>
      <c r="I278" s="68" t="s">
        <v>418</v>
      </c>
      <c r="J278" s="82" t="s">
        <v>419</v>
      </c>
      <c r="K278" s="29"/>
      <c r="L278" s="294" t="s">
        <v>529</v>
      </c>
      <c r="M278" s="264"/>
      <c r="N278" s="94"/>
      <c r="O278" s="17" t="s">
        <v>530</v>
      </c>
      <c r="P278" s="17">
        <f t="shared" si="60"/>
        <v>45535</v>
      </c>
      <c r="Q278" s="31">
        <v>5</v>
      </c>
      <c r="R278" s="32">
        <v>60</v>
      </c>
      <c r="S278" s="32">
        <f t="shared" si="61"/>
        <v>55</v>
      </c>
      <c r="T278" s="32">
        <f t="shared" si="58"/>
        <v>5</v>
      </c>
      <c r="U278" s="95">
        <v>0.2</v>
      </c>
      <c r="V278" s="35">
        <v>63247.777499999997</v>
      </c>
      <c r="W278" s="36">
        <f t="shared" si="62"/>
        <v>1054.129625</v>
      </c>
      <c r="X278" s="36">
        <f t="shared" si="63"/>
        <v>57977.129375000004</v>
      </c>
      <c r="Y278" s="35" t="e">
        <f>V278-#REF!</f>
        <v>#REF!</v>
      </c>
      <c r="Z278" s="36">
        <f t="shared" si="59"/>
        <v>5270.6481249999924</v>
      </c>
      <c r="AA278" s="23" t="s">
        <v>45</v>
      </c>
      <c r="AB278" s="28" t="s">
        <v>232</v>
      </c>
      <c r="AC278" s="37"/>
    </row>
    <row r="279" spans="1:29" s="38" customFormat="1" x14ac:dyDescent="0.25">
      <c r="A279" s="22">
        <v>79</v>
      </c>
      <c r="B279" s="66">
        <v>1899</v>
      </c>
      <c r="C279" s="93" t="s">
        <v>553</v>
      </c>
      <c r="D279" s="211" t="s">
        <v>554</v>
      </c>
      <c r="E279" s="68"/>
      <c r="F279" s="23"/>
      <c r="G279" s="68" t="s">
        <v>30</v>
      </c>
      <c r="H279" s="23" t="s">
        <v>43</v>
      </c>
      <c r="I279" s="68" t="s">
        <v>418</v>
      </c>
      <c r="J279" s="82" t="s">
        <v>419</v>
      </c>
      <c r="K279" s="29"/>
      <c r="L279" s="294" t="s">
        <v>230</v>
      </c>
      <c r="M279" s="264"/>
      <c r="N279" s="94"/>
      <c r="O279" s="30">
        <v>44231</v>
      </c>
      <c r="P279" s="17">
        <f t="shared" si="60"/>
        <v>45535</v>
      </c>
      <c r="Q279" s="31">
        <v>10</v>
      </c>
      <c r="R279" s="32">
        <v>120</v>
      </c>
      <c r="S279" s="32">
        <f t="shared" si="61"/>
        <v>42</v>
      </c>
      <c r="T279" s="32">
        <f t="shared" si="58"/>
        <v>78</v>
      </c>
      <c r="U279" s="95">
        <v>0.1</v>
      </c>
      <c r="V279" s="35">
        <v>150950</v>
      </c>
      <c r="W279" s="36">
        <f t="shared" si="62"/>
        <v>1257.9166666666667</v>
      </c>
      <c r="X279" s="36">
        <f t="shared" si="63"/>
        <v>52832.5</v>
      </c>
      <c r="Y279" s="35" t="e">
        <f>V279-#REF!</f>
        <v>#REF!</v>
      </c>
      <c r="Z279" s="36">
        <f t="shared" si="59"/>
        <v>98117.5</v>
      </c>
      <c r="AA279" s="23" t="s">
        <v>45</v>
      </c>
      <c r="AB279" s="28" t="s">
        <v>232</v>
      </c>
      <c r="AC279" s="37"/>
    </row>
    <row r="280" spans="1:29" s="38" customFormat="1" x14ac:dyDescent="0.25">
      <c r="A280" s="22">
        <v>80</v>
      </c>
      <c r="B280" s="66">
        <v>1900</v>
      </c>
      <c r="C280" s="93" t="s">
        <v>553</v>
      </c>
      <c r="D280" s="211" t="s">
        <v>555</v>
      </c>
      <c r="E280" s="68"/>
      <c r="F280" s="23" t="s">
        <v>229</v>
      </c>
      <c r="G280" s="68" t="s">
        <v>30</v>
      </c>
      <c r="H280" s="23" t="s">
        <v>43</v>
      </c>
      <c r="I280" s="68" t="s">
        <v>418</v>
      </c>
      <c r="J280" s="82" t="s">
        <v>419</v>
      </c>
      <c r="K280" s="29"/>
      <c r="L280" s="294" t="s">
        <v>230</v>
      </c>
      <c r="M280" s="264"/>
      <c r="N280" s="94"/>
      <c r="O280" s="30">
        <v>44231</v>
      </c>
      <c r="P280" s="17">
        <f t="shared" si="60"/>
        <v>45535</v>
      </c>
      <c r="Q280" s="31">
        <v>10</v>
      </c>
      <c r="R280" s="32">
        <v>120</v>
      </c>
      <c r="S280" s="32">
        <f t="shared" si="61"/>
        <v>42</v>
      </c>
      <c r="T280" s="32">
        <f t="shared" si="58"/>
        <v>78</v>
      </c>
      <c r="U280" s="95">
        <v>0.1</v>
      </c>
      <c r="V280" s="35">
        <v>150950</v>
      </c>
      <c r="W280" s="36">
        <f t="shared" si="62"/>
        <v>1257.9166666666667</v>
      </c>
      <c r="X280" s="36">
        <f t="shared" si="63"/>
        <v>52832.5</v>
      </c>
      <c r="Y280" s="35" t="e">
        <f>V280-#REF!</f>
        <v>#REF!</v>
      </c>
      <c r="Z280" s="36">
        <f t="shared" si="59"/>
        <v>98117.5</v>
      </c>
      <c r="AA280" s="23" t="s">
        <v>45</v>
      </c>
      <c r="AB280" s="28" t="s">
        <v>232</v>
      </c>
      <c r="AC280" s="37"/>
    </row>
    <row r="281" spans="1:29" s="38" customFormat="1" x14ac:dyDescent="0.25">
      <c r="A281" s="22">
        <v>81</v>
      </c>
      <c r="B281" s="66">
        <v>1901</v>
      </c>
      <c r="C281" s="93" t="s">
        <v>553</v>
      </c>
      <c r="D281" s="211" t="s">
        <v>556</v>
      </c>
      <c r="E281" s="68"/>
      <c r="F281" s="23" t="s">
        <v>229</v>
      </c>
      <c r="G281" s="68" t="s">
        <v>30</v>
      </c>
      <c r="H281" s="23" t="s">
        <v>43</v>
      </c>
      <c r="I281" s="68" t="s">
        <v>418</v>
      </c>
      <c r="J281" s="82" t="s">
        <v>419</v>
      </c>
      <c r="K281" s="29"/>
      <c r="L281" s="294" t="s">
        <v>230</v>
      </c>
      <c r="M281" s="264"/>
      <c r="N281" s="94"/>
      <c r="O281" s="30">
        <v>44231</v>
      </c>
      <c r="P281" s="17">
        <f t="shared" si="60"/>
        <v>45535</v>
      </c>
      <c r="Q281" s="31">
        <v>10</v>
      </c>
      <c r="R281" s="32">
        <v>120</v>
      </c>
      <c r="S281" s="32">
        <f t="shared" si="61"/>
        <v>42</v>
      </c>
      <c r="T281" s="32">
        <f t="shared" si="58"/>
        <v>78</v>
      </c>
      <c r="U281" s="95">
        <v>0.1</v>
      </c>
      <c r="V281" s="35">
        <v>150950</v>
      </c>
      <c r="W281" s="36">
        <f t="shared" si="62"/>
        <v>1257.9166666666667</v>
      </c>
      <c r="X281" s="36">
        <f t="shared" si="63"/>
        <v>52832.5</v>
      </c>
      <c r="Y281" s="35" t="e">
        <f>V281-#REF!</f>
        <v>#REF!</v>
      </c>
      <c r="Z281" s="36">
        <f t="shared" si="59"/>
        <v>98117.5</v>
      </c>
      <c r="AA281" s="23" t="s">
        <v>45</v>
      </c>
      <c r="AB281" s="28" t="s">
        <v>232</v>
      </c>
      <c r="AC281" s="37"/>
    </row>
    <row r="282" spans="1:29" s="38" customFormat="1" x14ac:dyDescent="0.25">
      <c r="A282" s="22">
        <v>82</v>
      </c>
      <c r="B282" s="66">
        <v>1902</v>
      </c>
      <c r="C282" s="93" t="s">
        <v>553</v>
      </c>
      <c r="D282" s="211" t="s">
        <v>557</v>
      </c>
      <c r="E282" s="68"/>
      <c r="F282" s="23" t="s">
        <v>229</v>
      </c>
      <c r="G282" s="68" t="s">
        <v>30</v>
      </c>
      <c r="H282" s="23" t="s">
        <v>43</v>
      </c>
      <c r="I282" s="68" t="s">
        <v>418</v>
      </c>
      <c r="J282" s="82" t="s">
        <v>419</v>
      </c>
      <c r="K282" s="29"/>
      <c r="L282" s="294" t="s">
        <v>230</v>
      </c>
      <c r="M282" s="264"/>
      <c r="N282" s="94"/>
      <c r="O282" s="30">
        <v>44231</v>
      </c>
      <c r="P282" s="17">
        <f t="shared" si="60"/>
        <v>45535</v>
      </c>
      <c r="Q282" s="31">
        <v>10</v>
      </c>
      <c r="R282" s="32">
        <v>120</v>
      </c>
      <c r="S282" s="32">
        <f t="shared" si="61"/>
        <v>42</v>
      </c>
      <c r="T282" s="32">
        <f t="shared" si="58"/>
        <v>78</v>
      </c>
      <c r="U282" s="95">
        <v>0.1</v>
      </c>
      <c r="V282" s="35">
        <v>150950</v>
      </c>
      <c r="W282" s="36">
        <f t="shared" si="62"/>
        <v>1257.9166666666667</v>
      </c>
      <c r="X282" s="36">
        <f t="shared" si="63"/>
        <v>52832.5</v>
      </c>
      <c r="Y282" s="35" t="e">
        <f>V282-#REF!</f>
        <v>#REF!</v>
      </c>
      <c r="Z282" s="36">
        <f t="shared" si="59"/>
        <v>98117.5</v>
      </c>
      <c r="AA282" s="23" t="s">
        <v>45</v>
      </c>
      <c r="AB282" s="28" t="s">
        <v>232</v>
      </c>
      <c r="AC282" s="37"/>
    </row>
    <row r="283" spans="1:29" s="38" customFormat="1" ht="39" x14ac:dyDescent="0.25">
      <c r="A283" s="22">
        <v>83</v>
      </c>
      <c r="B283" s="295">
        <v>1994</v>
      </c>
      <c r="C283" s="93" t="s">
        <v>558</v>
      </c>
      <c r="D283" s="296"/>
      <c r="E283" s="297" t="s">
        <v>559</v>
      </c>
      <c r="F283" s="99" t="s">
        <v>560</v>
      </c>
      <c r="G283" s="68" t="s">
        <v>30</v>
      </c>
      <c r="H283" s="23" t="s">
        <v>43</v>
      </c>
      <c r="I283" s="68" t="s">
        <v>418</v>
      </c>
      <c r="J283" s="82" t="s">
        <v>419</v>
      </c>
      <c r="K283" s="46"/>
      <c r="L283" s="298"/>
      <c r="M283" s="299"/>
      <c r="N283" s="94"/>
      <c r="O283" s="100">
        <v>44757</v>
      </c>
      <c r="P283" s="17">
        <f t="shared" si="60"/>
        <v>45535</v>
      </c>
      <c r="Q283" s="48">
        <v>10</v>
      </c>
      <c r="R283" s="56">
        <v>120</v>
      </c>
      <c r="S283" s="56">
        <f t="shared" si="61"/>
        <v>25</v>
      </c>
      <c r="T283" s="32">
        <f t="shared" si="58"/>
        <v>95</v>
      </c>
      <c r="U283" s="101"/>
      <c r="V283" s="300">
        <v>131945.5</v>
      </c>
      <c r="W283" s="36">
        <f t="shared" si="62"/>
        <v>1099.5458333333333</v>
      </c>
      <c r="X283" s="36">
        <f t="shared" si="63"/>
        <v>27488.645833333332</v>
      </c>
      <c r="Y283" s="57"/>
      <c r="Z283" s="36">
        <f t="shared" si="59"/>
        <v>104456.85416666667</v>
      </c>
      <c r="AA283" s="42" t="s">
        <v>45</v>
      </c>
      <c r="AB283" s="45" t="s">
        <v>232</v>
      </c>
      <c r="AC283" s="37"/>
    </row>
    <row r="284" spans="1:29" s="38" customFormat="1" ht="90" x14ac:dyDescent="0.25">
      <c r="A284" s="22">
        <v>84</v>
      </c>
      <c r="B284" s="295" t="s">
        <v>110</v>
      </c>
      <c r="C284" s="93" t="s">
        <v>561</v>
      </c>
      <c r="D284" s="296" t="s">
        <v>562</v>
      </c>
      <c r="E284" s="267"/>
      <c r="F284" s="99"/>
      <c r="G284" s="68" t="s">
        <v>30</v>
      </c>
      <c r="H284" s="42" t="s">
        <v>43</v>
      </c>
      <c r="I284" s="68" t="s">
        <v>418</v>
      </c>
      <c r="J284" s="82"/>
      <c r="K284" s="46"/>
      <c r="L284" s="298"/>
      <c r="M284" s="299"/>
      <c r="N284" s="94"/>
      <c r="O284" s="100">
        <v>44805</v>
      </c>
      <c r="P284" s="17">
        <f t="shared" si="60"/>
        <v>45535</v>
      </c>
      <c r="Q284" s="48">
        <v>10</v>
      </c>
      <c r="R284" s="56">
        <v>120</v>
      </c>
      <c r="S284" s="56">
        <f t="shared" si="61"/>
        <v>23</v>
      </c>
      <c r="T284" s="32">
        <f t="shared" si="58"/>
        <v>97</v>
      </c>
      <c r="U284" s="101">
        <v>0.1</v>
      </c>
      <c r="V284" s="170">
        <v>357000</v>
      </c>
      <c r="W284" s="36">
        <f t="shared" si="62"/>
        <v>2975</v>
      </c>
      <c r="X284" s="36">
        <f t="shared" si="63"/>
        <v>68425</v>
      </c>
      <c r="Y284" s="57"/>
      <c r="Z284" s="36">
        <f t="shared" si="59"/>
        <v>288575</v>
      </c>
      <c r="AA284" s="42"/>
      <c r="AB284" s="45"/>
      <c r="AC284" s="37"/>
    </row>
    <row r="285" spans="1:29" s="38" customFormat="1" ht="64.5" x14ac:dyDescent="0.25">
      <c r="A285" s="22">
        <v>85</v>
      </c>
      <c r="B285" s="295" t="s">
        <v>110</v>
      </c>
      <c r="C285" s="93" t="s">
        <v>563</v>
      </c>
      <c r="D285" s="211"/>
      <c r="E285" s="301"/>
      <c r="F285" s="94"/>
      <c r="G285" s="68" t="s">
        <v>30</v>
      </c>
      <c r="H285" s="23" t="s">
        <v>43</v>
      </c>
      <c r="I285" s="68" t="s">
        <v>418</v>
      </c>
      <c r="J285" s="23"/>
      <c r="K285" s="29"/>
      <c r="L285" s="294"/>
      <c r="M285" s="29"/>
      <c r="N285" s="94"/>
      <c r="O285" s="60">
        <v>44805</v>
      </c>
      <c r="P285" s="17">
        <f t="shared" si="60"/>
        <v>45535</v>
      </c>
      <c r="Q285" s="31">
        <v>10</v>
      </c>
      <c r="R285" s="32">
        <v>120</v>
      </c>
      <c r="S285" s="32">
        <f t="shared" si="61"/>
        <v>23</v>
      </c>
      <c r="T285" s="32">
        <f t="shared" si="58"/>
        <v>97</v>
      </c>
      <c r="U285" s="95">
        <v>0.1</v>
      </c>
      <c r="V285" s="170">
        <v>397800</v>
      </c>
      <c r="W285" s="35">
        <f t="shared" si="62"/>
        <v>3315</v>
      </c>
      <c r="X285" s="35">
        <f t="shared" si="63"/>
        <v>76245</v>
      </c>
      <c r="Y285" s="35"/>
      <c r="Z285" s="35">
        <f t="shared" si="59"/>
        <v>321555</v>
      </c>
      <c r="AA285" s="23"/>
      <c r="AB285" s="28"/>
      <c r="AC285" s="37"/>
    </row>
    <row r="286" spans="1:29" s="165" customFormat="1" ht="77.25" x14ac:dyDescent="0.25">
      <c r="A286" s="22">
        <v>86</v>
      </c>
      <c r="B286" s="295" t="s">
        <v>110</v>
      </c>
      <c r="C286" s="93" t="s">
        <v>564</v>
      </c>
      <c r="D286" s="211"/>
      <c r="E286" s="301" t="s">
        <v>565</v>
      </c>
      <c r="F286" s="94" t="s">
        <v>229</v>
      </c>
      <c r="G286" s="68" t="s">
        <v>566</v>
      </c>
      <c r="H286" s="23" t="s">
        <v>43</v>
      </c>
      <c r="I286" s="68" t="s">
        <v>418</v>
      </c>
      <c r="J286" s="23"/>
      <c r="K286" s="29"/>
      <c r="L286" s="32" t="s">
        <v>567</v>
      </c>
      <c r="M286" s="29"/>
      <c r="N286" s="270" t="s">
        <v>568</v>
      </c>
      <c r="O286" s="60">
        <v>45384</v>
      </c>
      <c r="P286" s="17">
        <f t="shared" si="60"/>
        <v>45535</v>
      </c>
      <c r="Q286" s="31">
        <v>10</v>
      </c>
      <c r="R286" s="32">
        <v>120</v>
      </c>
      <c r="S286" s="32">
        <f t="shared" si="61"/>
        <v>4</v>
      </c>
      <c r="T286" s="32">
        <f t="shared" si="58"/>
        <v>116</v>
      </c>
      <c r="U286" s="95">
        <v>0.1</v>
      </c>
      <c r="V286" s="302">
        <v>181822</v>
      </c>
      <c r="W286" s="35">
        <f t="shared" si="62"/>
        <v>1515.1833333333334</v>
      </c>
      <c r="X286" s="35">
        <f t="shared" si="63"/>
        <v>6060.7333333333336</v>
      </c>
      <c r="Y286" s="35"/>
      <c r="Z286" s="35">
        <f t="shared" si="59"/>
        <v>175761.26666666666</v>
      </c>
      <c r="AA286" s="23"/>
      <c r="AB286" s="28"/>
      <c r="AC286" s="37"/>
    </row>
    <row r="287" spans="1:29" s="165" customFormat="1" ht="77.25" x14ac:dyDescent="0.25">
      <c r="A287" s="22">
        <v>86</v>
      </c>
      <c r="B287" s="295" t="s">
        <v>110</v>
      </c>
      <c r="C287" s="93" t="s">
        <v>564</v>
      </c>
      <c r="D287" s="211"/>
      <c r="E287" s="301" t="s">
        <v>565</v>
      </c>
      <c r="F287" s="94" t="s">
        <v>229</v>
      </c>
      <c r="G287" s="68" t="s">
        <v>569</v>
      </c>
      <c r="H287" s="23" t="s">
        <v>43</v>
      </c>
      <c r="I287" s="68" t="s">
        <v>418</v>
      </c>
      <c r="J287" s="23"/>
      <c r="K287" s="29"/>
      <c r="L287" s="32" t="s">
        <v>567</v>
      </c>
      <c r="M287" s="29"/>
      <c r="N287" s="270" t="s">
        <v>568</v>
      </c>
      <c r="O287" s="60">
        <v>45384</v>
      </c>
      <c r="P287" s="17">
        <f t="shared" si="60"/>
        <v>45535</v>
      </c>
      <c r="Q287" s="31">
        <v>10</v>
      </c>
      <c r="R287" s="32">
        <v>120</v>
      </c>
      <c r="S287" s="32">
        <f t="shared" si="61"/>
        <v>4</v>
      </c>
      <c r="T287" s="32">
        <f t="shared" si="58"/>
        <v>116</v>
      </c>
      <c r="U287" s="95">
        <v>0.1</v>
      </c>
      <c r="V287" s="302">
        <v>181822</v>
      </c>
      <c r="W287" s="35">
        <f t="shared" si="62"/>
        <v>1515.1833333333334</v>
      </c>
      <c r="X287" s="35">
        <f t="shared" si="63"/>
        <v>6060.7333333333336</v>
      </c>
      <c r="Y287" s="35"/>
      <c r="Z287" s="35">
        <f t="shared" si="59"/>
        <v>175761.26666666666</v>
      </c>
      <c r="AA287" s="23"/>
      <c r="AB287" s="28"/>
      <c r="AC287" s="37"/>
    </row>
    <row r="288" spans="1:29" s="323" customFormat="1" ht="26.25" thickBot="1" x14ac:dyDescent="0.25">
      <c r="A288" s="303">
        <v>87</v>
      </c>
      <c r="B288" s="304">
        <v>2086</v>
      </c>
      <c r="C288" s="305" t="s">
        <v>570</v>
      </c>
      <c r="D288" s="306" t="s">
        <v>571</v>
      </c>
      <c r="E288" s="307"/>
      <c r="F288" s="308" t="s">
        <v>417</v>
      </c>
      <c r="G288" s="309"/>
      <c r="H288" s="310" t="s">
        <v>43</v>
      </c>
      <c r="I288" s="309" t="s">
        <v>418</v>
      </c>
      <c r="J288" s="311"/>
      <c r="K288" s="312"/>
      <c r="L288" s="313" t="s">
        <v>476</v>
      </c>
      <c r="M288" s="312"/>
      <c r="N288" s="314"/>
      <c r="O288" s="315">
        <v>43766</v>
      </c>
      <c r="P288" s="17">
        <f t="shared" si="60"/>
        <v>45535</v>
      </c>
      <c r="Q288" s="316">
        <v>10</v>
      </c>
      <c r="R288" s="313">
        <v>120</v>
      </c>
      <c r="S288" s="317">
        <f t="shared" si="61"/>
        <v>58</v>
      </c>
      <c r="T288" s="317">
        <f t="shared" si="58"/>
        <v>62</v>
      </c>
      <c r="U288" s="318"/>
      <c r="V288" s="319">
        <v>190000</v>
      </c>
      <c r="W288" s="320">
        <f t="shared" si="62"/>
        <v>1583.3333333333333</v>
      </c>
      <c r="X288" s="320">
        <f t="shared" si="63"/>
        <v>91833.333333333328</v>
      </c>
      <c r="Y288" s="320"/>
      <c r="Z288" s="320">
        <f t="shared" si="59"/>
        <v>98166.666666666672</v>
      </c>
      <c r="AA288" s="311"/>
      <c r="AB288" s="321"/>
      <c r="AC288" s="322"/>
    </row>
    <row r="289" spans="1:30" s="38" customFormat="1" ht="15.75" thickBot="1" x14ac:dyDescent="0.3">
      <c r="A289" s="103">
        <f>A288</f>
        <v>87</v>
      </c>
      <c r="B289" s="104"/>
      <c r="C289" s="105" t="s">
        <v>572</v>
      </c>
      <c r="D289" s="106"/>
      <c r="E289" s="104"/>
      <c r="F289" s="104" t="s">
        <v>30</v>
      </c>
      <c r="G289" s="107"/>
      <c r="H289" s="104"/>
      <c r="I289" s="108"/>
      <c r="J289" s="108"/>
      <c r="K289" s="104"/>
      <c r="L289" s="104"/>
      <c r="M289" s="104"/>
      <c r="N289" s="104"/>
      <c r="O289" s="125"/>
      <c r="P289" s="324" t="s">
        <v>30</v>
      </c>
      <c r="Q289" s="104"/>
      <c r="R289" s="104"/>
      <c r="S289" s="104"/>
      <c r="T289" s="127" t="s">
        <v>30</v>
      </c>
      <c r="U289" s="104" t="s">
        <v>30</v>
      </c>
      <c r="V289" s="110">
        <f>SUM(V201:V288)</f>
        <v>23129743.770299997</v>
      </c>
      <c r="W289" s="110">
        <f t="shared" ref="W289:Z289" si="64">SUM(W201:W288)</f>
        <v>207380.45652333333</v>
      </c>
      <c r="X289" s="110">
        <f t="shared" si="64"/>
        <v>11800025.161579996</v>
      </c>
      <c r="Y289" s="110" t="e">
        <f t="shared" si="64"/>
        <v>#REF!</v>
      </c>
      <c r="Z289" s="110">
        <f t="shared" si="64"/>
        <v>11329718.608720003</v>
      </c>
      <c r="AA289" s="104"/>
      <c r="AB289" s="109"/>
      <c r="AC289" s="111"/>
    </row>
    <row r="290" spans="1:30" x14ac:dyDescent="0.25">
      <c r="A290" s="39"/>
      <c r="B290" s="112"/>
      <c r="C290" s="274"/>
      <c r="D290" s="114"/>
      <c r="E290" s="112"/>
      <c r="F290" s="112" t="s">
        <v>30</v>
      </c>
      <c r="G290" s="112"/>
      <c r="H290" s="112"/>
      <c r="I290" s="112"/>
      <c r="J290" s="82" t="s">
        <v>30</v>
      </c>
      <c r="K290" s="112"/>
      <c r="L290" s="112"/>
      <c r="M290" s="115"/>
      <c r="N290" s="112"/>
      <c r="O290" s="116"/>
      <c r="P290" s="17" t="s">
        <v>30</v>
      </c>
      <c r="Q290" s="112"/>
      <c r="R290" s="112"/>
      <c r="S290" s="112"/>
      <c r="T290" s="112" t="s">
        <v>30</v>
      </c>
      <c r="U290" s="112"/>
      <c r="V290" s="117" t="s">
        <v>30</v>
      </c>
      <c r="W290" s="36" t="s">
        <v>30</v>
      </c>
      <c r="X290" s="117" t="s">
        <v>30</v>
      </c>
      <c r="Y290" s="117" t="s">
        <v>30</v>
      </c>
      <c r="Z290" s="91">
        <f>V289-X289</f>
        <v>11329718.608720001</v>
      </c>
      <c r="AA290" s="112"/>
      <c r="AB290" s="115"/>
      <c r="AC290" s="118"/>
    </row>
    <row r="291" spans="1:30" ht="65.25" thickBot="1" x14ac:dyDescent="0.3">
      <c r="A291" s="121">
        <v>1</v>
      </c>
      <c r="B291" s="325" t="s">
        <v>110</v>
      </c>
      <c r="C291" s="98" t="s">
        <v>573</v>
      </c>
      <c r="D291" s="98" t="s">
        <v>30</v>
      </c>
      <c r="E291" s="98" t="s">
        <v>574</v>
      </c>
      <c r="F291" s="149" t="s">
        <v>575</v>
      </c>
      <c r="G291" s="68" t="s">
        <v>30</v>
      </c>
      <c r="H291" s="149" t="s">
        <v>43</v>
      </c>
      <c r="I291" s="68" t="s">
        <v>576</v>
      </c>
      <c r="J291" s="55" t="s">
        <v>577</v>
      </c>
      <c r="K291" s="99"/>
      <c r="L291" s="326" t="s">
        <v>30</v>
      </c>
      <c r="M291" s="327" t="s">
        <v>578</v>
      </c>
      <c r="N291" s="99"/>
      <c r="O291" s="100">
        <v>45072</v>
      </c>
      <c r="P291" s="17">
        <f t="shared" ref="P291" si="65">+$P$2</f>
        <v>45535</v>
      </c>
      <c r="Q291" s="48">
        <v>10</v>
      </c>
      <c r="R291" s="56">
        <v>120</v>
      </c>
      <c r="S291" s="56">
        <f>DATEDIF(O291,P291,"M")</f>
        <v>15</v>
      </c>
      <c r="T291" s="56">
        <f>R291-S291</f>
        <v>105</v>
      </c>
      <c r="U291" s="101">
        <v>0.1</v>
      </c>
      <c r="V291" s="300">
        <v>5304736</v>
      </c>
      <c r="W291" s="57">
        <f>V291/R291</f>
        <v>44206.133333333331</v>
      </c>
      <c r="X291" s="57">
        <f>S291*W291</f>
        <v>663092</v>
      </c>
      <c r="Y291" s="57"/>
      <c r="Z291" s="57">
        <f>V291-X291</f>
        <v>4641644</v>
      </c>
      <c r="AA291" s="99"/>
      <c r="AB291" s="328"/>
      <c r="AC291" s="329" t="s">
        <v>579</v>
      </c>
    </row>
    <row r="292" spans="1:30" ht="15.75" thickBot="1" x14ac:dyDescent="0.3">
      <c r="A292" s="103">
        <f>A291</f>
        <v>1</v>
      </c>
      <c r="B292" s="107"/>
      <c r="C292" s="105" t="s">
        <v>580</v>
      </c>
      <c r="D292" s="330"/>
      <c r="E292" s="107"/>
      <c r="F292" s="107"/>
      <c r="G292" s="107"/>
      <c r="H292" s="107"/>
      <c r="I292" s="107"/>
      <c r="J292" s="331"/>
      <c r="K292" s="107"/>
      <c r="L292" s="107"/>
      <c r="M292" s="332"/>
      <c r="N292" s="107"/>
      <c r="O292" s="107"/>
      <c r="P292" s="108" t="s">
        <v>30</v>
      </c>
      <c r="Q292" s="107"/>
      <c r="R292" s="107"/>
      <c r="S292" s="107"/>
      <c r="T292" s="107"/>
      <c r="U292" s="107"/>
      <c r="V292" s="110">
        <f>V291</f>
        <v>5304736</v>
      </c>
      <c r="W292" s="110">
        <f>W291</f>
        <v>44206.133333333331</v>
      </c>
      <c r="X292" s="110">
        <f>X291</f>
        <v>663092</v>
      </c>
      <c r="Y292" s="110">
        <f>Y291</f>
        <v>0</v>
      </c>
      <c r="Z292" s="110">
        <f>Z291</f>
        <v>4641644</v>
      </c>
      <c r="AA292" s="107"/>
      <c r="AB292" s="332"/>
      <c r="AC292" s="111"/>
    </row>
    <row r="293" spans="1:30" x14ac:dyDescent="0.25">
      <c r="A293" s="39"/>
      <c r="B293" s="112"/>
      <c r="C293" s="274"/>
      <c r="D293" s="114"/>
      <c r="E293" s="112"/>
      <c r="F293" s="112"/>
      <c r="G293" s="112"/>
      <c r="H293" s="112"/>
      <c r="I293" s="112"/>
      <c r="J293" s="82"/>
      <c r="K293" s="112"/>
      <c r="L293" s="112"/>
      <c r="M293" s="115"/>
      <c r="N293" s="112"/>
      <c r="O293" s="116"/>
      <c r="P293" s="17" t="s">
        <v>30</v>
      </c>
      <c r="Q293" s="112"/>
      <c r="R293" s="112"/>
      <c r="S293" s="112"/>
      <c r="T293" s="112"/>
      <c r="U293" s="112"/>
      <c r="V293" s="117"/>
      <c r="W293" s="36"/>
      <c r="X293" s="117"/>
      <c r="Y293" s="117"/>
      <c r="Z293" s="91">
        <f>V292-X292</f>
        <v>4641644</v>
      </c>
      <c r="AA293" s="112"/>
      <c r="AB293" s="115"/>
      <c r="AC293" s="118"/>
    </row>
    <row r="294" spans="1:30" x14ac:dyDescent="0.25">
      <c r="A294" s="22">
        <v>1</v>
      </c>
      <c r="B294" s="66">
        <v>1</v>
      </c>
      <c r="C294" s="93" t="s">
        <v>581</v>
      </c>
      <c r="D294" s="84"/>
      <c r="E294" s="82"/>
      <c r="F294" s="82" t="s">
        <v>582</v>
      </c>
      <c r="G294" s="68" t="s">
        <v>30</v>
      </c>
      <c r="H294" s="82" t="s">
        <v>32</v>
      </c>
      <c r="I294" s="68" t="s">
        <v>583</v>
      </c>
      <c r="J294" s="23" t="s">
        <v>584</v>
      </c>
      <c r="K294" s="82"/>
      <c r="L294" s="33">
        <v>51501</v>
      </c>
      <c r="M294" s="85"/>
      <c r="N294" s="94"/>
      <c r="O294" s="30">
        <v>37230</v>
      </c>
      <c r="P294" s="17">
        <f t="shared" ref="P294:P357" si="66">+$P$2</f>
        <v>45535</v>
      </c>
      <c r="Q294" s="88">
        <v>10</v>
      </c>
      <c r="R294" s="33">
        <v>120</v>
      </c>
      <c r="S294" s="33">
        <f t="shared" ref="S294:S346" si="67">R294</f>
        <v>120</v>
      </c>
      <c r="T294" s="33">
        <f t="shared" ref="T294:T357" si="68">R294-S294</f>
        <v>0</v>
      </c>
      <c r="U294" s="90">
        <v>0.1</v>
      </c>
      <c r="V294" s="36">
        <v>52000</v>
      </c>
      <c r="W294" s="36">
        <v>0</v>
      </c>
      <c r="X294" s="36">
        <v>52000</v>
      </c>
      <c r="Y294" s="36" t="e">
        <f>V294-#REF!</f>
        <v>#REF!</v>
      </c>
      <c r="Z294" s="36">
        <f t="shared" ref="Z294:Z357" si="69">V294-X294</f>
        <v>0</v>
      </c>
      <c r="AA294" s="82" t="s">
        <v>45</v>
      </c>
      <c r="AB294" s="85" t="s">
        <v>37</v>
      </c>
      <c r="AC294" s="37" t="s">
        <v>585</v>
      </c>
      <c r="AD294">
        <v>7</v>
      </c>
    </row>
    <row r="295" spans="1:30" s="38" customFormat="1" x14ac:dyDescent="0.25">
      <c r="A295" s="22">
        <v>2</v>
      </c>
      <c r="B295" s="66">
        <v>2</v>
      </c>
      <c r="C295" s="93" t="s">
        <v>586</v>
      </c>
      <c r="D295" s="26"/>
      <c r="E295" s="23"/>
      <c r="F295" s="23" t="s">
        <v>582</v>
      </c>
      <c r="G295" s="68" t="s">
        <v>30</v>
      </c>
      <c r="H295" s="23" t="s">
        <v>65</v>
      </c>
      <c r="I295" s="68" t="s">
        <v>583</v>
      </c>
      <c r="J295" s="23" t="s">
        <v>584</v>
      </c>
      <c r="K295" s="23"/>
      <c r="L295" s="32">
        <v>51501</v>
      </c>
      <c r="M295" s="28"/>
      <c r="N295" s="94"/>
      <c r="O295" s="30">
        <v>37230</v>
      </c>
      <c r="P295" s="17">
        <f t="shared" si="66"/>
        <v>45535</v>
      </c>
      <c r="Q295" s="31">
        <v>10</v>
      </c>
      <c r="R295" s="32">
        <v>120</v>
      </c>
      <c r="S295" s="32">
        <f t="shared" si="67"/>
        <v>120</v>
      </c>
      <c r="T295" s="33">
        <f t="shared" si="68"/>
        <v>0</v>
      </c>
      <c r="U295" s="34">
        <v>0.1</v>
      </c>
      <c r="V295" s="35">
        <v>52000</v>
      </c>
      <c r="W295" s="36">
        <v>0</v>
      </c>
      <c r="X295" s="35">
        <v>52000</v>
      </c>
      <c r="Y295" s="36" t="e">
        <f>V295-#REF!</f>
        <v>#REF!</v>
      </c>
      <c r="Z295" s="36">
        <f t="shared" si="69"/>
        <v>0</v>
      </c>
      <c r="AA295" s="23" t="s">
        <v>45</v>
      </c>
      <c r="AB295" s="28" t="s">
        <v>37</v>
      </c>
      <c r="AC295" s="37" t="s">
        <v>585</v>
      </c>
      <c r="AD295" s="38">
        <v>7</v>
      </c>
    </row>
    <row r="296" spans="1:30" s="38" customFormat="1" x14ac:dyDescent="0.25">
      <c r="A296" s="22">
        <v>3</v>
      </c>
      <c r="B296" s="66">
        <v>34</v>
      </c>
      <c r="C296" s="93" t="s">
        <v>587</v>
      </c>
      <c r="D296" s="26"/>
      <c r="E296" s="23"/>
      <c r="F296" s="23" t="s">
        <v>588</v>
      </c>
      <c r="G296" s="68" t="s">
        <v>30</v>
      </c>
      <c r="H296" s="23" t="s">
        <v>32</v>
      </c>
      <c r="I296" s="68" t="s">
        <v>583</v>
      </c>
      <c r="J296" s="23" t="s">
        <v>584</v>
      </c>
      <c r="K296" s="23"/>
      <c r="L296" s="32">
        <v>51501</v>
      </c>
      <c r="M296" s="28"/>
      <c r="N296" s="94"/>
      <c r="O296" s="30">
        <v>37230</v>
      </c>
      <c r="P296" s="17">
        <f t="shared" si="66"/>
        <v>45535</v>
      </c>
      <c r="Q296" s="31">
        <v>10</v>
      </c>
      <c r="R296" s="32">
        <v>120</v>
      </c>
      <c r="S296" s="32">
        <f t="shared" si="67"/>
        <v>120</v>
      </c>
      <c r="T296" s="33">
        <f t="shared" si="68"/>
        <v>0</v>
      </c>
      <c r="U296" s="34">
        <v>0.1</v>
      </c>
      <c r="V296" s="35">
        <v>52000</v>
      </c>
      <c r="W296" s="36">
        <v>0</v>
      </c>
      <c r="X296" s="35">
        <v>52000</v>
      </c>
      <c r="Y296" s="36" t="e">
        <f>V296-#REF!</f>
        <v>#REF!</v>
      </c>
      <c r="Z296" s="36">
        <f t="shared" si="69"/>
        <v>0</v>
      </c>
      <c r="AA296" s="23" t="s">
        <v>45</v>
      </c>
      <c r="AB296" s="28" t="s">
        <v>37</v>
      </c>
      <c r="AC296" s="37" t="s">
        <v>585</v>
      </c>
      <c r="AD296" s="38">
        <v>7</v>
      </c>
    </row>
    <row r="297" spans="1:30" s="38" customFormat="1" x14ac:dyDescent="0.25">
      <c r="A297" s="22">
        <v>4</v>
      </c>
      <c r="B297" s="66">
        <v>36</v>
      </c>
      <c r="C297" s="93" t="s">
        <v>589</v>
      </c>
      <c r="D297" s="26"/>
      <c r="E297" s="23"/>
      <c r="F297" s="23" t="s">
        <v>588</v>
      </c>
      <c r="G297" s="68" t="s">
        <v>30</v>
      </c>
      <c r="H297" s="23" t="s">
        <v>32</v>
      </c>
      <c r="I297" s="68" t="s">
        <v>583</v>
      </c>
      <c r="J297" s="23" t="s">
        <v>584</v>
      </c>
      <c r="K297" s="23"/>
      <c r="L297" s="32">
        <v>51501</v>
      </c>
      <c r="M297" s="28"/>
      <c r="N297" s="94"/>
      <c r="O297" s="30">
        <v>37230</v>
      </c>
      <c r="P297" s="17">
        <f t="shared" si="66"/>
        <v>45535</v>
      </c>
      <c r="Q297" s="31">
        <v>10</v>
      </c>
      <c r="R297" s="32">
        <v>120</v>
      </c>
      <c r="S297" s="32">
        <f t="shared" si="67"/>
        <v>120</v>
      </c>
      <c r="T297" s="33">
        <f t="shared" si="68"/>
        <v>0</v>
      </c>
      <c r="U297" s="34">
        <v>0.1</v>
      </c>
      <c r="V297" s="35">
        <v>52000</v>
      </c>
      <c r="W297" s="36">
        <v>0</v>
      </c>
      <c r="X297" s="35">
        <v>52000</v>
      </c>
      <c r="Y297" s="36" t="e">
        <f>V297-#REF!</f>
        <v>#REF!</v>
      </c>
      <c r="Z297" s="36">
        <f t="shared" si="69"/>
        <v>0</v>
      </c>
      <c r="AA297" s="23" t="s">
        <v>45</v>
      </c>
      <c r="AB297" s="28" t="s">
        <v>37</v>
      </c>
      <c r="AC297" s="37" t="s">
        <v>585</v>
      </c>
      <c r="AD297" s="38">
        <v>7</v>
      </c>
    </row>
    <row r="298" spans="1:30" s="38" customFormat="1" x14ac:dyDescent="0.25">
      <c r="A298" s="22">
        <v>5</v>
      </c>
      <c r="B298" s="66">
        <v>68</v>
      </c>
      <c r="C298" s="93" t="s">
        <v>589</v>
      </c>
      <c r="D298" s="26"/>
      <c r="E298" s="23"/>
      <c r="F298" s="23" t="s">
        <v>590</v>
      </c>
      <c r="G298" s="68" t="s">
        <v>30</v>
      </c>
      <c r="H298" s="23" t="s">
        <v>32</v>
      </c>
      <c r="I298" s="68" t="s">
        <v>583</v>
      </c>
      <c r="J298" s="23" t="s">
        <v>584</v>
      </c>
      <c r="K298" s="23"/>
      <c r="L298" s="32">
        <v>51501</v>
      </c>
      <c r="M298" s="28"/>
      <c r="N298" s="94"/>
      <c r="O298" s="30">
        <v>37230</v>
      </c>
      <c r="P298" s="17">
        <f t="shared" si="66"/>
        <v>45535</v>
      </c>
      <c r="Q298" s="31">
        <v>10</v>
      </c>
      <c r="R298" s="32">
        <v>120</v>
      </c>
      <c r="S298" s="32">
        <f t="shared" si="67"/>
        <v>120</v>
      </c>
      <c r="T298" s="33">
        <f t="shared" si="68"/>
        <v>0</v>
      </c>
      <c r="U298" s="34">
        <v>0.1</v>
      </c>
      <c r="V298" s="35">
        <v>52000</v>
      </c>
      <c r="W298" s="36">
        <v>0</v>
      </c>
      <c r="X298" s="35">
        <v>52000</v>
      </c>
      <c r="Y298" s="36" t="e">
        <f>V298-#REF!</f>
        <v>#REF!</v>
      </c>
      <c r="Z298" s="36">
        <f t="shared" si="69"/>
        <v>0</v>
      </c>
      <c r="AA298" s="23" t="s">
        <v>45</v>
      </c>
      <c r="AB298" s="28" t="s">
        <v>37</v>
      </c>
      <c r="AC298" s="37" t="s">
        <v>585</v>
      </c>
      <c r="AD298" s="38">
        <v>7</v>
      </c>
    </row>
    <row r="299" spans="1:30" s="38" customFormat="1" x14ac:dyDescent="0.25">
      <c r="A299" s="22">
        <v>6</v>
      </c>
      <c r="B299" s="66">
        <v>69</v>
      </c>
      <c r="C299" s="93" t="s">
        <v>589</v>
      </c>
      <c r="D299" s="26"/>
      <c r="E299" s="23"/>
      <c r="F299" s="23" t="s">
        <v>590</v>
      </c>
      <c r="G299" s="68" t="s">
        <v>30</v>
      </c>
      <c r="H299" s="23" t="s">
        <v>32</v>
      </c>
      <c r="I299" s="68" t="s">
        <v>583</v>
      </c>
      <c r="J299" s="23" t="s">
        <v>584</v>
      </c>
      <c r="K299" s="23"/>
      <c r="L299" s="32">
        <v>51501</v>
      </c>
      <c r="M299" s="28"/>
      <c r="N299" s="94"/>
      <c r="O299" s="30">
        <v>37230</v>
      </c>
      <c r="P299" s="17">
        <f t="shared" si="66"/>
        <v>45535</v>
      </c>
      <c r="Q299" s="31">
        <v>10</v>
      </c>
      <c r="R299" s="32">
        <v>120</v>
      </c>
      <c r="S299" s="32">
        <f t="shared" si="67"/>
        <v>120</v>
      </c>
      <c r="T299" s="33">
        <f t="shared" si="68"/>
        <v>0</v>
      </c>
      <c r="U299" s="34">
        <v>0.1</v>
      </c>
      <c r="V299" s="35">
        <v>52000</v>
      </c>
      <c r="W299" s="36">
        <v>0</v>
      </c>
      <c r="X299" s="35">
        <v>52000</v>
      </c>
      <c r="Y299" s="36" t="e">
        <f>V299-#REF!</f>
        <v>#REF!</v>
      </c>
      <c r="Z299" s="36">
        <f t="shared" si="69"/>
        <v>0</v>
      </c>
      <c r="AA299" s="23" t="s">
        <v>45</v>
      </c>
      <c r="AB299" s="28" t="s">
        <v>37</v>
      </c>
      <c r="AC299" s="37" t="s">
        <v>585</v>
      </c>
      <c r="AD299" s="38">
        <v>7</v>
      </c>
    </row>
    <row r="300" spans="1:30" s="38" customFormat="1" x14ac:dyDescent="0.25">
      <c r="A300" s="22">
        <v>7</v>
      </c>
      <c r="B300" s="66">
        <v>70</v>
      </c>
      <c r="C300" s="93" t="s">
        <v>589</v>
      </c>
      <c r="D300" s="26"/>
      <c r="E300" s="23"/>
      <c r="F300" s="23" t="s">
        <v>590</v>
      </c>
      <c r="G300" s="68" t="s">
        <v>30</v>
      </c>
      <c r="H300" s="23" t="s">
        <v>32</v>
      </c>
      <c r="I300" s="68" t="s">
        <v>583</v>
      </c>
      <c r="J300" s="23" t="s">
        <v>584</v>
      </c>
      <c r="K300" s="23"/>
      <c r="L300" s="32">
        <v>51501</v>
      </c>
      <c r="M300" s="28"/>
      <c r="N300" s="94"/>
      <c r="O300" s="30">
        <v>37230</v>
      </c>
      <c r="P300" s="17">
        <f t="shared" si="66"/>
        <v>45535</v>
      </c>
      <c r="Q300" s="31">
        <v>10</v>
      </c>
      <c r="R300" s="32">
        <v>120</v>
      </c>
      <c r="S300" s="32">
        <f t="shared" si="67"/>
        <v>120</v>
      </c>
      <c r="T300" s="33">
        <f t="shared" si="68"/>
        <v>0</v>
      </c>
      <c r="U300" s="34">
        <v>0.1</v>
      </c>
      <c r="V300" s="35">
        <v>52000</v>
      </c>
      <c r="W300" s="36">
        <v>0</v>
      </c>
      <c r="X300" s="35">
        <v>52000</v>
      </c>
      <c r="Y300" s="36" t="e">
        <f>V300-#REF!</f>
        <v>#REF!</v>
      </c>
      <c r="Z300" s="36">
        <f t="shared" si="69"/>
        <v>0</v>
      </c>
      <c r="AA300" s="23" t="s">
        <v>45</v>
      </c>
      <c r="AB300" s="28" t="s">
        <v>37</v>
      </c>
      <c r="AC300" s="37" t="s">
        <v>585</v>
      </c>
      <c r="AD300" s="38">
        <v>7</v>
      </c>
    </row>
    <row r="301" spans="1:30" s="38" customFormat="1" x14ac:dyDescent="0.25">
      <c r="A301" s="22">
        <v>8</v>
      </c>
      <c r="B301" s="66">
        <v>84</v>
      </c>
      <c r="C301" s="93" t="s">
        <v>591</v>
      </c>
      <c r="D301" s="26"/>
      <c r="E301" s="23"/>
      <c r="F301" s="23" t="s">
        <v>391</v>
      </c>
      <c r="G301" s="68" t="s">
        <v>30</v>
      </c>
      <c r="H301" s="23" t="s">
        <v>32</v>
      </c>
      <c r="I301" s="68" t="s">
        <v>583</v>
      </c>
      <c r="J301" s="23" t="s">
        <v>584</v>
      </c>
      <c r="K301" s="23"/>
      <c r="L301" s="32">
        <v>51501</v>
      </c>
      <c r="M301" s="28"/>
      <c r="N301" s="94"/>
      <c r="O301" s="30">
        <v>37230</v>
      </c>
      <c r="P301" s="17">
        <f t="shared" si="66"/>
        <v>45535</v>
      </c>
      <c r="Q301" s="31">
        <v>10</v>
      </c>
      <c r="R301" s="32">
        <v>120</v>
      </c>
      <c r="S301" s="32">
        <f t="shared" si="67"/>
        <v>120</v>
      </c>
      <c r="T301" s="33">
        <f t="shared" si="68"/>
        <v>0</v>
      </c>
      <c r="U301" s="34">
        <v>0.1</v>
      </c>
      <c r="V301" s="35">
        <v>52000</v>
      </c>
      <c r="W301" s="36">
        <v>0</v>
      </c>
      <c r="X301" s="35">
        <v>52000</v>
      </c>
      <c r="Y301" s="36" t="e">
        <f>V301-#REF!</f>
        <v>#REF!</v>
      </c>
      <c r="Z301" s="36">
        <f t="shared" si="69"/>
        <v>0</v>
      </c>
      <c r="AA301" s="23" t="s">
        <v>45</v>
      </c>
      <c r="AB301" s="28" t="s">
        <v>37</v>
      </c>
      <c r="AC301" s="37" t="s">
        <v>585</v>
      </c>
      <c r="AD301" s="38">
        <v>7</v>
      </c>
    </row>
    <row r="302" spans="1:30" s="38" customFormat="1" x14ac:dyDescent="0.25">
      <c r="A302" s="22">
        <v>9</v>
      </c>
      <c r="B302" s="66">
        <v>85</v>
      </c>
      <c r="C302" s="93" t="s">
        <v>591</v>
      </c>
      <c r="D302" s="26"/>
      <c r="E302" s="23"/>
      <c r="F302" s="23" t="s">
        <v>391</v>
      </c>
      <c r="G302" s="68" t="s">
        <v>30</v>
      </c>
      <c r="H302" s="23" t="s">
        <v>65</v>
      </c>
      <c r="I302" s="68" t="s">
        <v>583</v>
      </c>
      <c r="J302" s="23" t="s">
        <v>584</v>
      </c>
      <c r="K302" s="23"/>
      <c r="L302" s="32">
        <v>51501</v>
      </c>
      <c r="M302" s="28"/>
      <c r="N302" s="94"/>
      <c r="O302" s="30">
        <v>37230</v>
      </c>
      <c r="P302" s="17">
        <f t="shared" si="66"/>
        <v>45535</v>
      </c>
      <c r="Q302" s="31">
        <v>10</v>
      </c>
      <c r="R302" s="32">
        <v>120</v>
      </c>
      <c r="S302" s="32">
        <f t="shared" si="67"/>
        <v>120</v>
      </c>
      <c r="T302" s="33">
        <f t="shared" si="68"/>
        <v>0</v>
      </c>
      <c r="U302" s="34">
        <v>0.1</v>
      </c>
      <c r="V302" s="35">
        <v>52000</v>
      </c>
      <c r="W302" s="36">
        <v>0</v>
      </c>
      <c r="X302" s="35">
        <v>52000</v>
      </c>
      <c r="Y302" s="36" t="e">
        <f>V302-#REF!</f>
        <v>#REF!</v>
      </c>
      <c r="Z302" s="36">
        <f t="shared" si="69"/>
        <v>0</v>
      </c>
      <c r="AA302" s="23" t="s">
        <v>45</v>
      </c>
      <c r="AB302" s="28" t="s">
        <v>37</v>
      </c>
      <c r="AC302" s="37" t="s">
        <v>585</v>
      </c>
      <c r="AD302" s="38">
        <v>7</v>
      </c>
    </row>
    <row r="303" spans="1:30" s="38" customFormat="1" x14ac:dyDescent="0.25">
      <c r="A303" s="22">
        <v>10</v>
      </c>
      <c r="B303" s="66">
        <v>86</v>
      </c>
      <c r="C303" s="93" t="s">
        <v>591</v>
      </c>
      <c r="D303" s="26"/>
      <c r="E303" s="23"/>
      <c r="F303" s="23" t="s">
        <v>391</v>
      </c>
      <c r="G303" s="68" t="s">
        <v>30</v>
      </c>
      <c r="H303" s="23" t="s">
        <v>65</v>
      </c>
      <c r="I303" s="68" t="s">
        <v>583</v>
      </c>
      <c r="J303" s="23" t="s">
        <v>584</v>
      </c>
      <c r="K303" s="23"/>
      <c r="L303" s="32">
        <v>51501</v>
      </c>
      <c r="M303" s="28"/>
      <c r="N303" s="94"/>
      <c r="O303" s="30">
        <v>37230</v>
      </c>
      <c r="P303" s="17">
        <f t="shared" si="66"/>
        <v>45535</v>
      </c>
      <c r="Q303" s="31">
        <v>10</v>
      </c>
      <c r="R303" s="32">
        <v>120</v>
      </c>
      <c r="S303" s="32">
        <f t="shared" si="67"/>
        <v>120</v>
      </c>
      <c r="T303" s="33">
        <f t="shared" si="68"/>
        <v>0</v>
      </c>
      <c r="U303" s="34">
        <v>0.1</v>
      </c>
      <c r="V303" s="35">
        <v>52000</v>
      </c>
      <c r="W303" s="36">
        <v>0</v>
      </c>
      <c r="X303" s="35">
        <v>52000</v>
      </c>
      <c r="Y303" s="36" t="e">
        <f>V303-#REF!</f>
        <v>#REF!</v>
      </c>
      <c r="Z303" s="36">
        <f t="shared" si="69"/>
        <v>0</v>
      </c>
      <c r="AA303" s="23" t="s">
        <v>45</v>
      </c>
      <c r="AB303" s="28" t="s">
        <v>37</v>
      </c>
      <c r="AC303" s="37" t="s">
        <v>585</v>
      </c>
      <c r="AD303" s="38">
        <v>7</v>
      </c>
    </row>
    <row r="304" spans="1:30" s="38" customFormat="1" x14ac:dyDescent="0.25">
      <c r="A304" s="22">
        <v>11</v>
      </c>
      <c r="B304" s="66">
        <v>87</v>
      </c>
      <c r="C304" s="93" t="s">
        <v>591</v>
      </c>
      <c r="D304" s="26"/>
      <c r="E304" s="23"/>
      <c r="F304" s="23" t="s">
        <v>391</v>
      </c>
      <c r="G304" s="68" t="s">
        <v>30</v>
      </c>
      <c r="H304" s="23" t="s">
        <v>65</v>
      </c>
      <c r="I304" s="68" t="s">
        <v>583</v>
      </c>
      <c r="J304" s="23" t="s">
        <v>584</v>
      </c>
      <c r="K304" s="23"/>
      <c r="L304" s="32">
        <v>51501</v>
      </c>
      <c r="M304" s="28"/>
      <c r="N304" s="94"/>
      <c r="O304" s="30">
        <v>37230</v>
      </c>
      <c r="P304" s="17">
        <f t="shared" si="66"/>
        <v>45535</v>
      </c>
      <c r="Q304" s="31">
        <v>10</v>
      </c>
      <c r="R304" s="32">
        <v>120</v>
      </c>
      <c r="S304" s="32">
        <f t="shared" si="67"/>
        <v>120</v>
      </c>
      <c r="T304" s="33">
        <f t="shared" si="68"/>
        <v>0</v>
      </c>
      <c r="U304" s="34">
        <v>0.1</v>
      </c>
      <c r="V304" s="35">
        <v>52000</v>
      </c>
      <c r="W304" s="36">
        <v>0</v>
      </c>
      <c r="X304" s="35">
        <v>52000</v>
      </c>
      <c r="Y304" s="36" t="e">
        <f>V304-#REF!</f>
        <v>#REF!</v>
      </c>
      <c r="Z304" s="36">
        <f t="shared" si="69"/>
        <v>0</v>
      </c>
      <c r="AA304" s="23" t="s">
        <v>45</v>
      </c>
      <c r="AB304" s="28" t="s">
        <v>37</v>
      </c>
      <c r="AC304" s="37" t="s">
        <v>585</v>
      </c>
      <c r="AD304" s="38">
        <v>7</v>
      </c>
    </row>
    <row r="305" spans="1:30" s="38" customFormat="1" x14ac:dyDescent="0.25">
      <c r="A305" s="22">
        <v>12</v>
      </c>
      <c r="B305" s="66">
        <v>119</v>
      </c>
      <c r="C305" s="93" t="s">
        <v>592</v>
      </c>
      <c r="D305" s="26"/>
      <c r="E305" s="23"/>
      <c r="F305" s="23" t="s">
        <v>73</v>
      </c>
      <c r="G305" s="68" t="s">
        <v>30</v>
      </c>
      <c r="H305" s="23" t="s">
        <v>65</v>
      </c>
      <c r="I305" s="68" t="s">
        <v>583</v>
      </c>
      <c r="J305" s="23" t="s">
        <v>584</v>
      </c>
      <c r="K305" s="23"/>
      <c r="L305" s="32">
        <v>53902</v>
      </c>
      <c r="M305" s="28"/>
      <c r="N305" s="94"/>
      <c r="O305" s="30">
        <v>38189</v>
      </c>
      <c r="P305" s="17">
        <f t="shared" si="66"/>
        <v>45535</v>
      </c>
      <c r="Q305" s="31">
        <v>10</v>
      </c>
      <c r="R305" s="32">
        <v>120</v>
      </c>
      <c r="S305" s="32">
        <f t="shared" si="67"/>
        <v>120</v>
      </c>
      <c r="T305" s="33">
        <f t="shared" si="68"/>
        <v>0</v>
      </c>
      <c r="U305" s="34">
        <v>0.1</v>
      </c>
      <c r="V305" s="35">
        <v>93100</v>
      </c>
      <c r="W305" s="36">
        <v>0</v>
      </c>
      <c r="X305" s="35">
        <v>93100</v>
      </c>
      <c r="Y305" s="36" t="e">
        <f>V305-#REF!</f>
        <v>#REF!</v>
      </c>
      <c r="Z305" s="36">
        <f t="shared" si="69"/>
        <v>0</v>
      </c>
      <c r="AA305" s="23" t="s">
        <v>45</v>
      </c>
      <c r="AB305" s="28" t="s">
        <v>37</v>
      </c>
      <c r="AC305" s="37" t="s">
        <v>585</v>
      </c>
      <c r="AD305" s="38">
        <v>7</v>
      </c>
    </row>
    <row r="306" spans="1:30" s="38" customFormat="1" x14ac:dyDescent="0.25">
      <c r="A306" s="22">
        <v>13</v>
      </c>
      <c r="B306" s="66">
        <v>120</v>
      </c>
      <c r="C306" s="93" t="s">
        <v>592</v>
      </c>
      <c r="D306" s="26"/>
      <c r="E306" s="23"/>
      <c r="F306" s="23" t="s">
        <v>593</v>
      </c>
      <c r="G306" s="68" t="s">
        <v>30</v>
      </c>
      <c r="H306" s="23" t="s">
        <v>65</v>
      </c>
      <c r="I306" s="68" t="s">
        <v>583</v>
      </c>
      <c r="J306" s="23" t="s">
        <v>584</v>
      </c>
      <c r="K306" s="23"/>
      <c r="L306" s="32">
        <v>53902</v>
      </c>
      <c r="M306" s="28"/>
      <c r="N306" s="94"/>
      <c r="O306" s="30">
        <v>38189</v>
      </c>
      <c r="P306" s="17">
        <f t="shared" si="66"/>
        <v>45535</v>
      </c>
      <c r="Q306" s="31">
        <v>10</v>
      </c>
      <c r="R306" s="32">
        <v>120</v>
      </c>
      <c r="S306" s="32">
        <f t="shared" si="67"/>
        <v>120</v>
      </c>
      <c r="T306" s="33">
        <f t="shared" si="68"/>
        <v>0</v>
      </c>
      <c r="U306" s="34">
        <v>0.1</v>
      </c>
      <c r="V306" s="35">
        <v>93100</v>
      </c>
      <c r="W306" s="36">
        <v>0</v>
      </c>
      <c r="X306" s="35">
        <v>93100</v>
      </c>
      <c r="Y306" s="36" t="e">
        <f>V306-#REF!</f>
        <v>#REF!</v>
      </c>
      <c r="Z306" s="36">
        <f t="shared" si="69"/>
        <v>0</v>
      </c>
      <c r="AA306" s="23" t="s">
        <v>45</v>
      </c>
      <c r="AB306" s="28" t="s">
        <v>37</v>
      </c>
      <c r="AC306" s="37" t="s">
        <v>585</v>
      </c>
      <c r="AD306" s="38">
        <v>7</v>
      </c>
    </row>
    <row r="307" spans="1:30" s="38" customFormat="1" x14ac:dyDescent="0.25">
      <c r="A307" s="22">
        <v>14</v>
      </c>
      <c r="B307" s="66">
        <v>128</v>
      </c>
      <c r="C307" s="93" t="s">
        <v>594</v>
      </c>
      <c r="D307" s="26"/>
      <c r="E307" s="23"/>
      <c r="F307" s="23" t="s">
        <v>593</v>
      </c>
      <c r="G307" s="68" t="s">
        <v>30</v>
      </c>
      <c r="H307" s="23" t="s">
        <v>32</v>
      </c>
      <c r="I307" s="68" t="s">
        <v>583</v>
      </c>
      <c r="J307" s="23" t="s">
        <v>584</v>
      </c>
      <c r="K307" s="23"/>
      <c r="L307" s="32">
        <v>51300</v>
      </c>
      <c r="M307" s="28"/>
      <c r="N307" s="94"/>
      <c r="O307" s="333">
        <v>37182</v>
      </c>
      <c r="P307" s="17">
        <f t="shared" si="66"/>
        <v>45535</v>
      </c>
      <c r="Q307" s="31">
        <v>10</v>
      </c>
      <c r="R307" s="32">
        <v>120</v>
      </c>
      <c r="S307" s="32">
        <f t="shared" si="67"/>
        <v>120</v>
      </c>
      <c r="T307" s="33">
        <f t="shared" si="68"/>
        <v>0</v>
      </c>
      <c r="U307" s="34">
        <v>0.1</v>
      </c>
      <c r="V307" s="35">
        <v>52000</v>
      </c>
      <c r="W307" s="36">
        <v>0</v>
      </c>
      <c r="X307" s="35">
        <v>52000</v>
      </c>
      <c r="Y307" s="36" t="e">
        <f>V307-#REF!</f>
        <v>#REF!</v>
      </c>
      <c r="Z307" s="36">
        <f t="shared" si="69"/>
        <v>0</v>
      </c>
      <c r="AA307" s="66"/>
      <c r="AB307" s="119"/>
      <c r="AC307" s="120"/>
      <c r="AD307" s="38">
        <v>7</v>
      </c>
    </row>
    <row r="308" spans="1:30" s="38" customFormat="1" x14ac:dyDescent="0.25">
      <c r="A308" s="22">
        <v>15</v>
      </c>
      <c r="B308" s="66">
        <v>130</v>
      </c>
      <c r="C308" s="93" t="s">
        <v>595</v>
      </c>
      <c r="D308" s="26"/>
      <c r="E308" s="23"/>
      <c r="F308" s="23" t="s">
        <v>593</v>
      </c>
      <c r="G308" s="68" t="s">
        <v>30</v>
      </c>
      <c r="H308" s="23" t="s">
        <v>65</v>
      </c>
      <c r="I308" s="68" t="s">
        <v>583</v>
      </c>
      <c r="J308" s="23" t="s">
        <v>584</v>
      </c>
      <c r="K308" s="23"/>
      <c r="L308" s="32">
        <v>51690</v>
      </c>
      <c r="M308" s="28"/>
      <c r="N308" s="94"/>
      <c r="O308" s="30">
        <v>37314</v>
      </c>
      <c r="P308" s="17">
        <f t="shared" si="66"/>
        <v>45535</v>
      </c>
      <c r="Q308" s="31">
        <v>10</v>
      </c>
      <c r="R308" s="32">
        <v>120</v>
      </c>
      <c r="S308" s="32">
        <f t="shared" si="67"/>
        <v>120</v>
      </c>
      <c r="T308" s="33">
        <f t="shared" si="68"/>
        <v>0</v>
      </c>
      <c r="U308" s="34">
        <v>0.1</v>
      </c>
      <c r="V308" s="35">
        <v>56285</v>
      </c>
      <c r="W308" s="36">
        <v>0</v>
      </c>
      <c r="X308" s="35">
        <v>56285</v>
      </c>
      <c r="Y308" s="36" t="e">
        <f>V308-#REF!</f>
        <v>#REF!</v>
      </c>
      <c r="Z308" s="36">
        <f t="shared" si="69"/>
        <v>0</v>
      </c>
      <c r="AA308" s="23" t="s">
        <v>45</v>
      </c>
      <c r="AB308" s="28" t="s">
        <v>37</v>
      </c>
      <c r="AC308" s="37" t="s">
        <v>585</v>
      </c>
      <c r="AD308" s="38">
        <v>7</v>
      </c>
    </row>
    <row r="309" spans="1:30" s="38" customFormat="1" x14ac:dyDescent="0.25">
      <c r="A309" s="22">
        <v>16</v>
      </c>
      <c r="B309" s="66">
        <v>131</v>
      </c>
      <c r="C309" s="93" t="s">
        <v>595</v>
      </c>
      <c r="D309" s="26"/>
      <c r="E309" s="23"/>
      <c r="F309" s="23" t="s">
        <v>593</v>
      </c>
      <c r="G309" s="68" t="s">
        <v>30</v>
      </c>
      <c r="H309" s="23" t="s">
        <v>65</v>
      </c>
      <c r="I309" s="68" t="s">
        <v>583</v>
      </c>
      <c r="J309" s="23" t="s">
        <v>584</v>
      </c>
      <c r="K309" s="23"/>
      <c r="L309" s="32">
        <v>51690</v>
      </c>
      <c r="M309" s="28"/>
      <c r="N309" s="94"/>
      <c r="O309" s="30">
        <v>37314</v>
      </c>
      <c r="P309" s="17">
        <f t="shared" si="66"/>
        <v>45535</v>
      </c>
      <c r="Q309" s="31">
        <v>10</v>
      </c>
      <c r="R309" s="32">
        <v>120</v>
      </c>
      <c r="S309" s="32">
        <f t="shared" si="67"/>
        <v>120</v>
      </c>
      <c r="T309" s="33">
        <f t="shared" si="68"/>
        <v>0</v>
      </c>
      <c r="U309" s="34">
        <v>0.1</v>
      </c>
      <c r="V309" s="35">
        <v>56285</v>
      </c>
      <c r="W309" s="36">
        <v>0</v>
      </c>
      <c r="X309" s="35">
        <v>56285</v>
      </c>
      <c r="Y309" s="36" t="e">
        <f>V309-#REF!</f>
        <v>#REF!</v>
      </c>
      <c r="Z309" s="36">
        <f t="shared" si="69"/>
        <v>0</v>
      </c>
      <c r="AA309" s="23" t="s">
        <v>45</v>
      </c>
      <c r="AB309" s="28" t="s">
        <v>37</v>
      </c>
      <c r="AC309" s="37" t="s">
        <v>585</v>
      </c>
      <c r="AD309" s="38">
        <v>7</v>
      </c>
    </row>
    <row r="310" spans="1:30" s="38" customFormat="1" x14ac:dyDescent="0.25">
      <c r="A310" s="22">
        <v>17</v>
      </c>
      <c r="B310" s="66">
        <v>144</v>
      </c>
      <c r="C310" s="93" t="s">
        <v>595</v>
      </c>
      <c r="D310" s="26"/>
      <c r="E310" s="23"/>
      <c r="F310" s="23" t="s">
        <v>590</v>
      </c>
      <c r="G310" s="68" t="s">
        <v>30</v>
      </c>
      <c r="H310" s="23" t="s">
        <v>32</v>
      </c>
      <c r="I310" s="68" t="s">
        <v>583</v>
      </c>
      <c r="J310" s="23" t="s">
        <v>584</v>
      </c>
      <c r="K310" s="23"/>
      <c r="L310" s="32">
        <v>51501</v>
      </c>
      <c r="M310" s="28"/>
      <c r="N310" s="94"/>
      <c r="O310" s="30">
        <v>35094</v>
      </c>
      <c r="P310" s="17">
        <f t="shared" si="66"/>
        <v>45535</v>
      </c>
      <c r="Q310" s="31">
        <v>10</v>
      </c>
      <c r="R310" s="32">
        <v>120</v>
      </c>
      <c r="S310" s="32">
        <f t="shared" si="67"/>
        <v>120</v>
      </c>
      <c r="T310" s="33">
        <f t="shared" si="68"/>
        <v>0</v>
      </c>
      <c r="U310" s="34">
        <v>0.1</v>
      </c>
      <c r="V310" s="35">
        <v>52000</v>
      </c>
      <c r="W310" s="36">
        <v>0</v>
      </c>
      <c r="X310" s="35">
        <v>52000</v>
      </c>
      <c r="Y310" s="36" t="e">
        <f>V310-#REF!</f>
        <v>#REF!</v>
      </c>
      <c r="Z310" s="36">
        <f t="shared" si="69"/>
        <v>0</v>
      </c>
      <c r="AA310" s="23" t="s">
        <v>45</v>
      </c>
      <c r="AB310" s="28" t="s">
        <v>37</v>
      </c>
      <c r="AC310" s="37" t="s">
        <v>585</v>
      </c>
      <c r="AD310" s="38">
        <v>7</v>
      </c>
    </row>
    <row r="311" spans="1:30" s="38" customFormat="1" x14ac:dyDescent="0.25">
      <c r="A311" s="22">
        <v>18</v>
      </c>
      <c r="B311" s="66">
        <v>145</v>
      </c>
      <c r="C311" s="93" t="s">
        <v>595</v>
      </c>
      <c r="D311" s="26"/>
      <c r="E311" s="23"/>
      <c r="F311" s="23" t="s">
        <v>590</v>
      </c>
      <c r="G311" s="68" t="s">
        <v>30</v>
      </c>
      <c r="H311" s="23" t="s">
        <v>32</v>
      </c>
      <c r="I311" s="68" t="s">
        <v>583</v>
      </c>
      <c r="J311" s="23" t="s">
        <v>584</v>
      </c>
      <c r="K311" s="23"/>
      <c r="L311" s="32">
        <v>51501</v>
      </c>
      <c r="M311" s="28"/>
      <c r="N311" s="94"/>
      <c r="O311" s="30">
        <v>35094</v>
      </c>
      <c r="P311" s="17">
        <f t="shared" si="66"/>
        <v>45535</v>
      </c>
      <c r="Q311" s="31">
        <v>10</v>
      </c>
      <c r="R311" s="32">
        <v>120</v>
      </c>
      <c r="S311" s="32">
        <f t="shared" si="67"/>
        <v>120</v>
      </c>
      <c r="T311" s="33">
        <f t="shared" si="68"/>
        <v>0</v>
      </c>
      <c r="U311" s="34">
        <v>0.1</v>
      </c>
      <c r="V311" s="35">
        <v>52000</v>
      </c>
      <c r="W311" s="36">
        <v>0</v>
      </c>
      <c r="X311" s="35">
        <v>52000</v>
      </c>
      <c r="Y311" s="36" t="e">
        <f>V311-#REF!</f>
        <v>#REF!</v>
      </c>
      <c r="Z311" s="36">
        <f t="shared" si="69"/>
        <v>0</v>
      </c>
      <c r="AA311" s="23" t="s">
        <v>45</v>
      </c>
      <c r="AB311" s="28" t="s">
        <v>37</v>
      </c>
      <c r="AC311" s="37" t="s">
        <v>585</v>
      </c>
      <c r="AD311" s="38">
        <v>7</v>
      </c>
    </row>
    <row r="312" spans="1:30" s="38" customFormat="1" x14ac:dyDescent="0.25">
      <c r="A312" s="22">
        <v>19</v>
      </c>
      <c r="B312" s="66">
        <v>150</v>
      </c>
      <c r="C312" s="93" t="s">
        <v>595</v>
      </c>
      <c r="D312" s="26"/>
      <c r="E312" s="23"/>
      <c r="F312" s="23" t="s">
        <v>593</v>
      </c>
      <c r="G312" s="68" t="s">
        <v>30</v>
      </c>
      <c r="H312" s="23" t="s">
        <v>65</v>
      </c>
      <c r="I312" s="68" t="s">
        <v>583</v>
      </c>
      <c r="J312" s="23" t="s">
        <v>584</v>
      </c>
      <c r="K312" s="23"/>
      <c r="L312" s="32">
        <v>51501</v>
      </c>
      <c r="M312" s="28"/>
      <c r="N312" s="94"/>
      <c r="O312" s="30">
        <v>35094</v>
      </c>
      <c r="P312" s="17">
        <f t="shared" si="66"/>
        <v>45535</v>
      </c>
      <c r="Q312" s="31">
        <v>10</v>
      </c>
      <c r="R312" s="32">
        <v>120</v>
      </c>
      <c r="S312" s="32">
        <f t="shared" si="67"/>
        <v>120</v>
      </c>
      <c r="T312" s="33">
        <f t="shared" si="68"/>
        <v>0</v>
      </c>
      <c r="U312" s="34">
        <v>0.1</v>
      </c>
      <c r="V312" s="35">
        <v>52000</v>
      </c>
      <c r="W312" s="36">
        <v>0</v>
      </c>
      <c r="X312" s="35">
        <v>52000</v>
      </c>
      <c r="Y312" s="36" t="e">
        <f>V312-#REF!</f>
        <v>#REF!</v>
      </c>
      <c r="Z312" s="36">
        <f t="shared" si="69"/>
        <v>0</v>
      </c>
      <c r="AA312" s="23" t="s">
        <v>45</v>
      </c>
      <c r="AB312" s="28" t="s">
        <v>37</v>
      </c>
      <c r="AC312" s="37" t="s">
        <v>585</v>
      </c>
      <c r="AD312" s="38">
        <v>7</v>
      </c>
    </row>
    <row r="313" spans="1:30" s="38" customFormat="1" x14ac:dyDescent="0.25">
      <c r="A313" s="22">
        <v>20</v>
      </c>
      <c r="B313" s="66">
        <v>179</v>
      </c>
      <c r="C313" s="93" t="s">
        <v>595</v>
      </c>
      <c r="D313" s="26"/>
      <c r="E313" s="23"/>
      <c r="F313" s="23" t="s">
        <v>133</v>
      </c>
      <c r="G313" s="68" t="s">
        <v>30</v>
      </c>
      <c r="H313" s="23" t="s">
        <v>32</v>
      </c>
      <c r="I313" s="68" t="s">
        <v>583</v>
      </c>
      <c r="J313" s="23" t="s">
        <v>584</v>
      </c>
      <c r="K313" s="23"/>
      <c r="L313" s="32">
        <v>51501</v>
      </c>
      <c r="M313" s="28"/>
      <c r="N313" s="94"/>
      <c r="O313" s="30">
        <v>37230</v>
      </c>
      <c r="P313" s="17">
        <f t="shared" si="66"/>
        <v>45535</v>
      </c>
      <c r="Q313" s="31">
        <v>10</v>
      </c>
      <c r="R313" s="32">
        <v>120</v>
      </c>
      <c r="S313" s="32">
        <f t="shared" si="67"/>
        <v>120</v>
      </c>
      <c r="T313" s="33">
        <f t="shared" si="68"/>
        <v>0</v>
      </c>
      <c r="U313" s="34">
        <v>0.1</v>
      </c>
      <c r="V313" s="35">
        <v>52000</v>
      </c>
      <c r="W313" s="36">
        <v>0</v>
      </c>
      <c r="X313" s="35">
        <v>52000</v>
      </c>
      <c r="Y313" s="36" t="e">
        <f>V313-#REF!</f>
        <v>#REF!</v>
      </c>
      <c r="Z313" s="36">
        <f t="shared" si="69"/>
        <v>0</v>
      </c>
      <c r="AA313" s="23" t="s">
        <v>45</v>
      </c>
      <c r="AB313" s="28" t="s">
        <v>37</v>
      </c>
      <c r="AC313" s="37" t="s">
        <v>585</v>
      </c>
      <c r="AD313" s="38">
        <v>7</v>
      </c>
    </row>
    <row r="314" spans="1:30" s="38" customFormat="1" x14ac:dyDescent="0.25">
      <c r="A314" s="22">
        <v>21</v>
      </c>
      <c r="B314" s="66">
        <v>189</v>
      </c>
      <c r="C314" s="93" t="s">
        <v>596</v>
      </c>
      <c r="D314" s="26"/>
      <c r="E314" s="23"/>
      <c r="F314" s="23" t="s">
        <v>391</v>
      </c>
      <c r="G314" s="68" t="s">
        <v>30</v>
      </c>
      <c r="H314" s="23" t="s">
        <v>32</v>
      </c>
      <c r="I314" s="68" t="s">
        <v>583</v>
      </c>
      <c r="J314" s="23" t="s">
        <v>584</v>
      </c>
      <c r="K314" s="23"/>
      <c r="L314" s="32">
        <v>51501</v>
      </c>
      <c r="M314" s="28"/>
      <c r="N314" s="94"/>
      <c r="O314" s="30">
        <v>37230</v>
      </c>
      <c r="P314" s="17">
        <f t="shared" si="66"/>
        <v>45535</v>
      </c>
      <c r="Q314" s="31">
        <v>10</v>
      </c>
      <c r="R314" s="32">
        <v>120</v>
      </c>
      <c r="S314" s="32">
        <f t="shared" si="67"/>
        <v>120</v>
      </c>
      <c r="T314" s="33">
        <f t="shared" si="68"/>
        <v>0</v>
      </c>
      <c r="U314" s="34">
        <v>0.1</v>
      </c>
      <c r="V314" s="35">
        <v>52000</v>
      </c>
      <c r="W314" s="36">
        <v>0</v>
      </c>
      <c r="X314" s="35">
        <v>52000</v>
      </c>
      <c r="Y314" s="36" t="e">
        <f>V314-#REF!</f>
        <v>#REF!</v>
      </c>
      <c r="Z314" s="36">
        <f t="shared" si="69"/>
        <v>0</v>
      </c>
      <c r="AA314" s="23" t="s">
        <v>45</v>
      </c>
      <c r="AB314" s="28" t="s">
        <v>37</v>
      </c>
      <c r="AC314" s="37" t="s">
        <v>585</v>
      </c>
      <c r="AD314" s="38">
        <v>7</v>
      </c>
    </row>
    <row r="315" spans="1:30" s="38" customFormat="1" x14ac:dyDescent="0.25">
      <c r="A315" s="22">
        <v>22</v>
      </c>
      <c r="B315" s="66">
        <v>196</v>
      </c>
      <c r="C315" s="93" t="s">
        <v>595</v>
      </c>
      <c r="D315" s="26"/>
      <c r="E315" s="23"/>
      <c r="F315" s="23" t="s">
        <v>133</v>
      </c>
      <c r="G315" s="68" t="s">
        <v>30</v>
      </c>
      <c r="H315" s="23" t="s">
        <v>32</v>
      </c>
      <c r="I315" s="68" t="s">
        <v>583</v>
      </c>
      <c r="J315" s="23" t="s">
        <v>584</v>
      </c>
      <c r="K315" s="23"/>
      <c r="L315" s="32">
        <v>51501</v>
      </c>
      <c r="M315" s="28"/>
      <c r="N315" s="94"/>
      <c r="O315" s="30">
        <v>37230</v>
      </c>
      <c r="P315" s="17">
        <f t="shared" si="66"/>
        <v>45535</v>
      </c>
      <c r="Q315" s="31">
        <v>10</v>
      </c>
      <c r="R315" s="32">
        <v>120</v>
      </c>
      <c r="S315" s="32">
        <f t="shared" si="67"/>
        <v>120</v>
      </c>
      <c r="T315" s="33">
        <f t="shared" si="68"/>
        <v>0</v>
      </c>
      <c r="U315" s="34">
        <v>0.1</v>
      </c>
      <c r="V315" s="35">
        <v>52000</v>
      </c>
      <c r="W315" s="36">
        <v>0</v>
      </c>
      <c r="X315" s="35">
        <v>52000</v>
      </c>
      <c r="Y315" s="36" t="e">
        <f>V315-#REF!</f>
        <v>#REF!</v>
      </c>
      <c r="Z315" s="36">
        <f t="shared" si="69"/>
        <v>0</v>
      </c>
      <c r="AA315" s="23" t="s">
        <v>45</v>
      </c>
      <c r="AB315" s="28" t="s">
        <v>37</v>
      </c>
      <c r="AC315" s="37" t="s">
        <v>585</v>
      </c>
      <c r="AD315" s="38">
        <v>7</v>
      </c>
    </row>
    <row r="316" spans="1:30" s="38" customFormat="1" x14ac:dyDescent="0.25">
      <c r="A316" s="22">
        <v>23</v>
      </c>
      <c r="B316" s="66">
        <v>243</v>
      </c>
      <c r="C316" s="93" t="s">
        <v>592</v>
      </c>
      <c r="D316" s="26"/>
      <c r="E316" s="23"/>
      <c r="F316" s="23" t="s">
        <v>378</v>
      </c>
      <c r="G316" s="68" t="s">
        <v>30</v>
      </c>
      <c r="H316" s="23" t="s">
        <v>65</v>
      </c>
      <c r="I316" s="68" t="s">
        <v>583</v>
      </c>
      <c r="J316" s="23" t="s">
        <v>584</v>
      </c>
      <c r="K316" s="23"/>
      <c r="L316" s="32">
        <v>51501</v>
      </c>
      <c r="M316" s="28"/>
      <c r="N316" s="94"/>
      <c r="O316" s="30">
        <v>37230</v>
      </c>
      <c r="P316" s="17">
        <f t="shared" si="66"/>
        <v>45535</v>
      </c>
      <c r="Q316" s="31">
        <v>10</v>
      </c>
      <c r="R316" s="32">
        <v>120</v>
      </c>
      <c r="S316" s="32">
        <f t="shared" si="67"/>
        <v>120</v>
      </c>
      <c r="T316" s="33">
        <f t="shared" si="68"/>
        <v>0</v>
      </c>
      <c r="U316" s="34">
        <v>0.1</v>
      </c>
      <c r="V316" s="35">
        <v>52000</v>
      </c>
      <c r="W316" s="36">
        <v>0</v>
      </c>
      <c r="X316" s="35">
        <v>52000</v>
      </c>
      <c r="Y316" s="36" t="e">
        <f>V316-#REF!</f>
        <v>#REF!</v>
      </c>
      <c r="Z316" s="36">
        <f t="shared" si="69"/>
        <v>0</v>
      </c>
      <c r="AA316" s="23" t="s">
        <v>45</v>
      </c>
      <c r="AB316" s="28" t="s">
        <v>37</v>
      </c>
      <c r="AC316" s="37" t="s">
        <v>585</v>
      </c>
      <c r="AD316" s="38">
        <v>7</v>
      </c>
    </row>
    <row r="317" spans="1:30" s="38" customFormat="1" x14ac:dyDescent="0.25">
      <c r="A317" s="22">
        <v>24</v>
      </c>
      <c r="B317" s="66">
        <v>288</v>
      </c>
      <c r="C317" s="93" t="s">
        <v>595</v>
      </c>
      <c r="D317" s="26"/>
      <c r="E317" s="23"/>
      <c r="F317" s="23" t="s">
        <v>475</v>
      </c>
      <c r="G317" s="68" t="s">
        <v>30</v>
      </c>
      <c r="H317" s="23" t="s">
        <v>65</v>
      </c>
      <c r="I317" s="68" t="s">
        <v>583</v>
      </c>
      <c r="J317" s="23" t="s">
        <v>584</v>
      </c>
      <c r="K317" s="23"/>
      <c r="L317" s="32">
        <v>51501</v>
      </c>
      <c r="M317" s="28"/>
      <c r="N317" s="94"/>
      <c r="O317" s="30">
        <v>37230</v>
      </c>
      <c r="P317" s="17">
        <f t="shared" si="66"/>
        <v>45535</v>
      </c>
      <c r="Q317" s="31">
        <v>10</v>
      </c>
      <c r="R317" s="32">
        <v>120</v>
      </c>
      <c r="S317" s="32">
        <f t="shared" si="67"/>
        <v>120</v>
      </c>
      <c r="T317" s="33">
        <f t="shared" si="68"/>
        <v>0</v>
      </c>
      <c r="U317" s="34">
        <v>0.1</v>
      </c>
      <c r="V317" s="35">
        <v>52000</v>
      </c>
      <c r="W317" s="36">
        <v>0</v>
      </c>
      <c r="X317" s="35">
        <v>52000</v>
      </c>
      <c r="Y317" s="36" t="e">
        <f>V317-#REF!</f>
        <v>#REF!</v>
      </c>
      <c r="Z317" s="36">
        <f t="shared" si="69"/>
        <v>0</v>
      </c>
      <c r="AA317" s="23" t="s">
        <v>45</v>
      </c>
      <c r="AB317" s="28" t="s">
        <v>37</v>
      </c>
      <c r="AC317" s="37" t="s">
        <v>585</v>
      </c>
      <c r="AD317" s="38">
        <v>7</v>
      </c>
    </row>
    <row r="318" spans="1:30" s="38" customFormat="1" x14ac:dyDescent="0.25">
      <c r="A318" s="22">
        <v>25</v>
      </c>
      <c r="B318" s="66">
        <v>290</v>
      </c>
      <c r="C318" s="93" t="s">
        <v>597</v>
      </c>
      <c r="D318" s="26"/>
      <c r="E318" s="23"/>
      <c r="F318" s="23" t="s">
        <v>475</v>
      </c>
      <c r="G318" s="68" t="s">
        <v>30</v>
      </c>
      <c r="H318" s="23" t="s">
        <v>32</v>
      </c>
      <c r="I318" s="68" t="s">
        <v>583</v>
      </c>
      <c r="J318" s="23" t="s">
        <v>584</v>
      </c>
      <c r="K318" s="23"/>
      <c r="L318" s="32" t="s">
        <v>598</v>
      </c>
      <c r="M318" s="28"/>
      <c r="N318" s="94"/>
      <c r="O318" s="30">
        <v>38684</v>
      </c>
      <c r="P318" s="17">
        <f t="shared" si="66"/>
        <v>45535</v>
      </c>
      <c r="Q318" s="31">
        <v>10</v>
      </c>
      <c r="R318" s="32">
        <v>120</v>
      </c>
      <c r="S318" s="32">
        <f t="shared" si="67"/>
        <v>120</v>
      </c>
      <c r="T318" s="33">
        <f t="shared" si="68"/>
        <v>0</v>
      </c>
      <c r="U318" s="34">
        <v>0.1</v>
      </c>
      <c r="V318" s="35">
        <v>50000</v>
      </c>
      <c r="W318" s="36">
        <v>0</v>
      </c>
      <c r="X318" s="35">
        <v>50000</v>
      </c>
      <c r="Y318" s="36" t="e">
        <f>V318-#REF!</f>
        <v>#REF!</v>
      </c>
      <c r="Z318" s="36">
        <f t="shared" si="69"/>
        <v>0</v>
      </c>
      <c r="AA318" s="23" t="s">
        <v>45</v>
      </c>
      <c r="AB318" s="28" t="s">
        <v>37</v>
      </c>
      <c r="AC318" s="334" t="s">
        <v>599</v>
      </c>
      <c r="AD318" s="38">
        <v>7</v>
      </c>
    </row>
    <row r="319" spans="1:30" s="38" customFormat="1" x14ac:dyDescent="0.25">
      <c r="A319" s="22">
        <v>26</v>
      </c>
      <c r="B319" s="66">
        <v>291</v>
      </c>
      <c r="C319" s="93" t="s">
        <v>595</v>
      </c>
      <c r="D319" s="26"/>
      <c r="E319" s="23"/>
      <c r="F319" s="23" t="s">
        <v>475</v>
      </c>
      <c r="G319" s="68" t="s">
        <v>30</v>
      </c>
      <c r="H319" s="23" t="s">
        <v>65</v>
      </c>
      <c r="I319" s="68" t="s">
        <v>583</v>
      </c>
      <c r="J319" s="23" t="s">
        <v>584</v>
      </c>
      <c r="K319" s="23"/>
      <c r="L319" s="32">
        <v>51501</v>
      </c>
      <c r="M319" s="28"/>
      <c r="N319" s="94"/>
      <c r="O319" s="30">
        <v>37230</v>
      </c>
      <c r="P319" s="17">
        <f t="shared" si="66"/>
        <v>45535</v>
      </c>
      <c r="Q319" s="31">
        <v>10</v>
      </c>
      <c r="R319" s="32">
        <v>120</v>
      </c>
      <c r="S319" s="32">
        <f t="shared" si="67"/>
        <v>120</v>
      </c>
      <c r="T319" s="33">
        <f t="shared" si="68"/>
        <v>0</v>
      </c>
      <c r="U319" s="34">
        <v>0.1</v>
      </c>
      <c r="V319" s="35">
        <v>52000</v>
      </c>
      <c r="W319" s="36">
        <v>0</v>
      </c>
      <c r="X319" s="35">
        <v>52000</v>
      </c>
      <c r="Y319" s="36" t="e">
        <f>V319-#REF!</f>
        <v>#REF!</v>
      </c>
      <c r="Z319" s="36">
        <f t="shared" si="69"/>
        <v>0</v>
      </c>
      <c r="AA319" s="23" t="s">
        <v>45</v>
      </c>
      <c r="AB319" s="28" t="s">
        <v>37</v>
      </c>
      <c r="AC319" s="37" t="s">
        <v>585</v>
      </c>
      <c r="AD319" s="38">
        <v>7</v>
      </c>
    </row>
    <row r="320" spans="1:30" s="38" customFormat="1" x14ac:dyDescent="0.25">
      <c r="A320" s="22">
        <v>27</v>
      </c>
      <c r="B320" s="66">
        <v>293</v>
      </c>
      <c r="C320" s="93" t="s">
        <v>595</v>
      </c>
      <c r="D320" s="26"/>
      <c r="E320" s="23"/>
      <c r="F320" s="23" t="s">
        <v>475</v>
      </c>
      <c r="G320" s="68" t="s">
        <v>30</v>
      </c>
      <c r="H320" s="23" t="s">
        <v>32</v>
      </c>
      <c r="I320" s="68" t="s">
        <v>583</v>
      </c>
      <c r="J320" s="23" t="s">
        <v>584</v>
      </c>
      <c r="K320" s="23"/>
      <c r="L320" s="32">
        <v>51501</v>
      </c>
      <c r="M320" s="28"/>
      <c r="N320" s="94"/>
      <c r="O320" s="30">
        <v>37230</v>
      </c>
      <c r="P320" s="17">
        <f t="shared" si="66"/>
        <v>45535</v>
      </c>
      <c r="Q320" s="31">
        <v>10</v>
      </c>
      <c r="R320" s="32">
        <v>120</v>
      </c>
      <c r="S320" s="32">
        <f t="shared" si="67"/>
        <v>120</v>
      </c>
      <c r="T320" s="33">
        <f t="shared" si="68"/>
        <v>0</v>
      </c>
      <c r="U320" s="34">
        <v>0.1</v>
      </c>
      <c r="V320" s="35">
        <v>52000</v>
      </c>
      <c r="W320" s="36">
        <v>0</v>
      </c>
      <c r="X320" s="35">
        <v>52000</v>
      </c>
      <c r="Y320" s="36" t="e">
        <f>V320-#REF!</f>
        <v>#REF!</v>
      </c>
      <c r="Z320" s="36">
        <f t="shared" si="69"/>
        <v>0</v>
      </c>
      <c r="AA320" s="23" t="s">
        <v>45</v>
      </c>
      <c r="AB320" s="28" t="s">
        <v>37</v>
      </c>
      <c r="AC320" s="37" t="s">
        <v>585</v>
      </c>
      <c r="AD320" s="38">
        <v>7</v>
      </c>
    </row>
    <row r="321" spans="1:30" s="38" customFormat="1" x14ac:dyDescent="0.25">
      <c r="A321" s="22">
        <v>28</v>
      </c>
      <c r="B321" s="66">
        <v>294</v>
      </c>
      <c r="C321" s="93" t="s">
        <v>595</v>
      </c>
      <c r="D321" s="26"/>
      <c r="E321" s="23"/>
      <c r="F321" s="23" t="s">
        <v>475</v>
      </c>
      <c r="G321" s="68" t="s">
        <v>30</v>
      </c>
      <c r="H321" s="23" t="s">
        <v>65</v>
      </c>
      <c r="I321" s="68" t="s">
        <v>583</v>
      </c>
      <c r="J321" s="23" t="s">
        <v>584</v>
      </c>
      <c r="K321" s="23"/>
      <c r="L321" s="32">
        <v>51501</v>
      </c>
      <c r="M321" s="28"/>
      <c r="N321" s="94"/>
      <c r="O321" s="30">
        <v>37230</v>
      </c>
      <c r="P321" s="17">
        <f t="shared" si="66"/>
        <v>45535</v>
      </c>
      <c r="Q321" s="31">
        <v>10</v>
      </c>
      <c r="R321" s="32">
        <v>120</v>
      </c>
      <c r="S321" s="32">
        <f t="shared" si="67"/>
        <v>120</v>
      </c>
      <c r="T321" s="33">
        <f t="shared" si="68"/>
        <v>0</v>
      </c>
      <c r="U321" s="34">
        <v>0.1</v>
      </c>
      <c r="V321" s="35">
        <v>52000</v>
      </c>
      <c r="W321" s="36">
        <v>0</v>
      </c>
      <c r="X321" s="35">
        <v>52000</v>
      </c>
      <c r="Y321" s="36" t="e">
        <f>V321-#REF!</f>
        <v>#REF!</v>
      </c>
      <c r="Z321" s="36">
        <f t="shared" si="69"/>
        <v>0</v>
      </c>
      <c r="AA321" s="23" t="s">
        <v>45</v>
      </c>
      <c r="AB321" s="28" t="s">
        <v>37</v>
      </c>
      <c r="AC321" s="37" t="s">
        <v>585</v>
      </c>
      <c r="AD321" s="38">
        <v>7</v>
      </c>
    </row>
    <row r="322" spans="1:30" s="38" customFormat="1" x14ac:dyDescent="0.25">
      <c r="A322" s="22">
        <v>29</v>
      </c>
      <c r="B322" s="66">
        <v>295</v>
      </c>
      <c r="C322" s="93" t="s">
        <v>595</v>
      </c>
      <c r="D322" s="26"/>
      <c r="E322" s="23"/>
      <c r="F322" s="23" t="s">
        <v>475</v>
      </c>
      <c r="G322" s="68" t="s">
        <v>30</v>
      </c>
      <c r="H322" s="23" t="s">
        <v>65</v>
      </c>
      <c r="I322" s="68" t="s">
        <v>583</v>
      </c>
      <c r="J322" s="23" t="s">
        <v>584</v>
      </c>
      <c r="K322" s="23"/>
      <c r="L322" s="32">
        <v>51501</v>
      </c>
      <c r="M322" s="28"/>
      <c r="N322" s="94"/>
      <c r="O322" s="30">
        <v>37230</v>
      </c>
      <c r="P322" s="17">
        <f t="shared" si="66"/>
        <v>45535</v>
      </c>
      <c r="Q322" s="31">
        <v>10</v>
      </c>
      <c r="R322" s="32">
        <v>120</v>
      </c>
      <c r="S322" s="32">
        <f t="shared" si="67"/>
        <v>120</v>
      </c>
      <c r="T322" s="33">
        <f t="shared" si="68"/>
        <v>0</v>
      </c>
      <c r="U322" s="34">
        <v>0.1</v>
      </c>
      <c r="V322" s="35">
        <v>52000</v>
      </c>
      <c r="W322" s="36">
        <v>0</v>
      </c>
      <c r="X322" s="35">
        <v>52000</v>
      </c>
      <c r="Y322" s="36" t="e">
        <f>V322-#REF!</f>
        <v>#REF!</v>
      </c>
      <c r="Z322" s="36">
        <f t="shared" si="69"/>
        <v>0</v>
      </c>
      <c r="AA322" s="23" t="s">
        <v>45</v>
      </c>
      <c r="AB322" s="28" t="s">
        <v>37</v>
      </c>
      <c r="AC322" s="37" t="s">
        <v>585</v>
      </c>
      <c r="AD322" s="38">
        <v>7</v>
      </c>
    </row>
    <row r="323" spans="1:30" s="38" customFormat="1" x14ac:dyDescent="0.25">
      <c r="A323" s="22">
        <v>30</v>
      </c>
      <c r="B323" s="66">
        <v>389</v>
      </c>
      <c r="C323" s="93" t="s">
        <v>595</v>
      </c>
      <c r="D323" s="26"/>
      <c r="E323" s="23"/>
      <c r="F323" s="23" t="s">
        <v>31</v>
      </c>
      <c r="G323" s="68" t="s">
        <v>30</v>
      </c>
      <c r="H323" s="23" t="s">
        <v>65</v>
      </c>
      <c r="I323" s="68" t="s">
        <v>583</v>
      </c>
      <c r="J323" s="23" t="s">
        <v>584</v>
      </c>
      <c r="K323" s="23"/>
      <c r="L323" s="32">
        <v>51501</v>
      </c>
      <c r="M323" s="28"/>
      <c r="N323" s="94"/>
      <c r="O323" s="30">
        <v>37230</v>
      </c>
      <c r="P323" s="17">
        <f t="shared" si="66"/>
        <v>45535</v>
      </c>
      <c r="Q323" s="31">
        <v>10</v>
      </c>
      <c r="R323" s="32">
        <v>120</v>
      </c>
      <c r="S323" s="32">
        <f t="shared" si="67"/>
        <v>120</v>
      </c>
      <c r="T323" s="33">
        <f t="shared" si="68"/>
        <v>0</v>
      </c>
      <c r="U323" s="34">
        <v>0.1</v>
      </c>
      <c r="V323" s="35">
        <v>52000</v>
      </c>
      <c r="W323" s="36">
        <v>0</v>
      </c>
      <c r="X323" s="35">
        <v>52000</v>
      </c>
      <c r="Y323" s="36" t="e">
        <f>V323-#REF!</f>
        <v>#REF!</v>
      </c>
      <c r="Z323" s="36">
        <f t="shared" si="69"/>
        <v>0</v>
      </c>
      <c r="AA323" s="23" t="s">
        <v>45</v>
      </c>
      <c r="AB323" s="28" t="s">
        <v>37</v>
      </c>
      <c r="AC323" s="37" t="s">
        <v>585</v>
      </c>
      <c r="AD323" s="38">
        <v>7</v>
      </c>
    </row>
    <row r="324" spans="1:30" s="38" customFormat="1" x14ac:dyDescent="0.25">
      <c r="A324" s="22">
        <v>31</v>
      </c>
      <c r="B324" s="66">
        <v>401</v>
      </c>
      <c r="C324" s="93" t="s">
        <v>595</v>
      </c>
      <c r="D324" s="26"/>
      <c r="E324" s="23"/>
      <c r="F324" s="23" t="s">
        <v>31</v>
      </c>
      <c r="G324" s="68" t="s">
        <v>30</v>
      </c>
      <c r="H324" s="23" t="s">
        <v>65</v>
      </c>
      <c r="I324" s="68" t="s">
        <v>583</v>
      </c>
      <c r="J324" s="23" t="s">
        <v>584</v>
      </c>
      <c r="K324" s="23"/>
      <c r="L324" s="32">
        <v>51501</v>
      </c>
      <c r="M324" s="28"/>
      <c r="N324" s="94"/>
      <c r="O324" s="30">
        <v>37230</v>
      </c>
      <c r="P324" s="17">
        <f t="shared" si="66"/>
        <v>45535</v>
      </c>
      <c r="Q324" s="31">
        <v>10</v>
      </c>
      <c r="R324" s="32">
        <v>120</v>
      </c>
      <c r="S324" s="32">
        <f t="shared" si="67"/>
        <v>120</v>
      </c>
      <c r="T324" s="33">
        <f t="shared" si="68"/>
        <v>0</v>
      </c>
      <c r="U324" s="34">
        <v>0.1</v>
      </c>
      <c r="V324" s="35">
        <v>52000</v>
      </c>
      <c r="W324" s="36">
        <v>0</v>
      </c>
      <c r="X324" s="35">
        <v>52000</v>
      </c>
      <c r="Y324" s="36" t="e">
        <f>V324-#REF!</f>
        <v>#REF!</v>
      </c>
      <c r="Z324" s="36">
        <f t="shared" si="69"/>
        <v>0</v>
      </c>
      <c r="AA324" s="23" t="s">
        <v>45</v>
      </c>
      <c r="AB324" s="28" t="s">
        <v>37</v>
      </c>
      <c r="AC324" s="37" t="s">
        <v>585</v>
      </c>
      <c r="AD324" s="38">
        <v>7</v>
      </c>
    </row>
    <row r="325" spans="1:30" s="38" customFormat="1" x14ac:dyDescent="0.25">
      <c r="A325" s="22">
        <v>32</v>
      </c>
      <c r="B325" s="66">
        <v>410</v>
      </c>
      <c r="C325" s="93" t="s">
        <v>595</v>
      </c>
      <c r="D325" s="26"/>
      <c r="E325" s="23"/>
      <c r="F325" s="23" t="s">
        <v>31</v>
      </c>
      <c r="G325" s="68" t="s">
        <v>30</v>
      </c>
      <c r="H325" s="23" t="s">
        <v>65</v>
      </c>
      <c r="I325" s="68" t="s">
        <v>583</v>
      </c>
      <c r="J325" s="23" t="s">
        <v>584</v>
      </c>
      <c r="K325" s="23"/>
      <c r="L325" s="32">
        <v>51501</v>
      </c>
      <c r="M325" s="28"/>
      <c r="N325" s="94"/>
      <c r="O325" s="30">
        <v>37230</v>
      </c>
      <c r="P325" s="17">
        <f t="shared" si="66"/>
        <v>45535</v>
      </c>
      <c r="Q325" s="31">
        <v>10</v>
      </c>
      <c r="R325" s="32">
        <v>120</v>
      </c>
      <c r="S325" s="32">
        <f t="shared" si="67"/>
        <v>120</v>
      </c>
      <c r="T325" s="33">
        <f t="shared" si="68"/>
        <v>0</v>
      </c>
      <c r="U325" s="34">
        <v>0.1</v>
      </c>
      <c r="V325" s="35">
        <v>52000</v>
      </c>
      <c r="W325" s="36">
        <v>0</v>
      </c>
      <c r="X325" s="35">
        <v>52000</v>
      </c>
      <c r="Y325" s="36" t="e">
        <f>V325-#REF!</f>
        <v>#REF!</v>
      </c>
      <c r="Z325" s="36">
        <f t="shared" si="69"/>
        <v>0</v>
      </c>
      <c r="AA325" s="23" t="s">
        <v>45</v>
      </c>
      <c r="AB325" s="28" t="s">
        <v>37</v>
      </c>
      <c r="AC325" s="37" t="s">
        <v>585</v>
      </c>
      <c r="AD325" s="38">
        <v>7</v>
      </c>
    </row>
    <row r="326" spans="1:30" s="38" customFormat="1" x14ac:dyDescent="0.25">
      <c r="A326" s="22">
        <v>33</v>
      </c>
      <c r="B326" s="66">
        <v>437</v>
      </c>
      <c r="C326" s="93" t="s">
        <v>600</v>
      </c>
      <c r="D326" s="26"/>
      <c r="E326" s="23"/>
      <c r="F326" s="23" t="s">
        <v>601</v>
      </c>
      <c r="G326" s="68" t="s">
        <v>30</v>
      </c>
      <c r="H326" s="23" t="s">
        <v>32</v>
      </c>
      <c r="I326" s="68" t="s">
        <v>583</v>
      </c>
      <c r="J326" s="23" t="s">
        <v>584</v>
      </c>
      <c r="K326" s="23"/>
      <c r="L326" s="32" t="s">
        <v>602</v>
      </c>
      <c r="M326" s="28"/>
      <c r="N326" s="94"/>
      <c r="O326" s="333">
        <v>38684</v>
      </c>
      <c r="P326" s="17">
        <f t="shared" si="66"/>
        <v>45535</v>
      </c>
      <c r="Q326" s="31">
        <v>10</v>
      </c>
      <c r="R326" s="32">
        <v>120</v>
      </c>
      <c r="S326" s="32">
        <f t="shared" si="67"/>
        <v>120</v>
      </c>
      <c r="T326" s="33">
        <f t="shared" si="68"/>
        <v>0</v>
      </c>
      <c r="U326" s="34">
        <v>0.1</v>
      </c>
      <c r="V326" s="35">
        <v>85000</v>
      </c>
      <c r="W326" s="36">
        <v>0</v>
      </c>
      <c r="X326" s="35">
        <v>85000</v>
      </c>
      <c r="Y326" s="36" t="e">
        <f>V326-#REF!</f>
        <v>#REF!</v>
      </c>
      <c r="Z326" s="36">
        <f t="shared" si="69"/>
        <v>0</v>
      </c>
      <c r="AA326" s="66"/>
      <c r="AB326" s="119"/>
      <c r="AC326" s="120"/>
      <c r="AD326" s="38">
        <v>7</v>
      </c>
    </row>
    <row r="327" spans="1:30" s="38" customFormat="1" x14ac:dyDescent="0.25">
      <c r="A327" s="22">
        <v>34</v>
      </c>
      <c r="B327" s="66">
        <v>456</v>
      </c>
      <c r="C327" s="93" t="s">
        <v>603</v>
      </c>
      <c r="D327" s="26"/>
      <c r="E327" s="23"/>
      <c r="F327" s="23" t="s">
        <v>31</v>
      </c>
      <c r="G327" s="68" t="s">
        <v>30</v>
      </c>
      <c r="H327" s="23" t="s">
        <v>65</v>
      </c>
      <c r="I327" s="68" t="s">
        <v>583</v>
      </c>
      <c r="J327" s="23" t="s">
        <v>584</v>
      </c>
      <c r="K327" s="23"/>
      <c r="L327" s="32">
        <v>51501</v>
      </c>
      <c r="M327" s="28"/>
      <c r="N327" s="94"/>
      <c r="O327" s="30">
        <v>37230</v>
      </c>
      <c r="P327" s="17">
        <f t="shared" si="66"/>
        <v>45535</v>
      </c>
      <c r="Q327" s="31">
        <v>10</v>
      </c>
      <c r="R327" s="32">
        <v>120</v>
      </c>
      <c r="S327" s="32">
        <f t="shared" si="67"/>
        <v>120</v>
      </c>
      <c r="T327" s="33">
        <f t="shared" si="68"/>
        <v>0</v>
      </c>
      <c r="U327" s="34">
        <v>0.1</v>
      </c>
      <c r="V327" s="35">
        <v>52000</v>
      </c>
      <c r="W327" s="36">
        <v>0</v>
      </c>
      <c r="X327" s="35">
        <v>52000</v>
      </c>
      <c r="Y327" s="36" t="e">
        <f>V327-#REF!</f>
        <v>#REF!</v>
      </c>
      <c r="Z327" s="36">
        <f t="shared" si="69"/>
        <v>0</v>
      </c>
      <c r="AA327" s="23" t="s">
        <v>45</v>
      </c>
      <c r="AB327" s="28" t="s">
        <v>37</v>
      </c>
      <c r="AC327" s="37" t="s">
        <v>585</v>
      </c>
      <c r="AD327" s="38">
        <v>7</v>
      </c>
    </row>
    <row r="328" spans="1:30" s="38" customFormat="1" x14ac:dyDescent="0.25">
      <c r="A328" s="22">
        <v>35</v>
      </c>
      <c r="B328" s="66">
        <v>492</v>
      </c>
      <c r="C328" s="93" t="s">
        <v>604</v>
      </c>
      <c r="D328" s="26"/>
      <c r="E328" s="23"/>
      <c r="F328" s="23" t="s">
        <v>389</v>
      </c>
      <c r="G328" s="68" t="s">
        <v>30</v>
      </c>
      <c r="H328" s="23" t="s">
        <v>32</v>
      </c>
      <c r="I328" s="68" t="s">
        <v>583</v>
      </c>
      <c r="J328" s="23" t="s">
        <v>584</v>
      </c>
      <c r="K328" s="23"/>
      <c r="L328" s="32">
        <v>51501</v>
      </c>
      <c r="M328" s="28"/>
      <c r="N328" s="94"/>
      <c r="O328" s="333">
        <v>37230</v>
      </c>
      <c r="P328" s="17">
        <f t="shared" si="66"/>
        <v>45535</v>
      </c>
      <c r="Q328" s="31">
        <v>10</v>
      </c>
      <c r="R328" s="32">
        <v>120</v>
      </c>
      <c r="S328" s="32">
        <f t="shared" si="67"/>
        <v>120</v>
      </c>
      <c r="T328" s="33">
        <f t="shared" si="68"/>
        <v>0</v>
      </c>
      <c r="U328" s="34">
        <v>0.1</v>
      </c>
      <c r="V328" s="35">
        <v>52000</v>
      </c>
      <c r="W328" s="36">
        <v>0</v>
      </c>
      <c r="X328" s="35">
        <v>52000</v>
      </c>
      <c r="Y328" s="36" t="e">
        <f>V328-#REF!</f>
        <v>#REF!</v>
      </c>
      <c r="Z328" s="36">
        <f t="shared" si="69"/>
        <v>0</v>
      </c>
      <c r="AA328" s="66"/>
      <c r="AB328" s="119"/>
      <c r="AC328" s="120"/>
      <c r="AD328" s="38">
        <v>7</v>
      </c>
    </row>
    <row r="329" spans="1:30" s="38" customFormat="1" x14ac:dyDescent="0.25">
      <c r="A329" s="621">
        <v>36</v>
      </c>
      <c r="B329" s="137">
        <v>507</v>
      </c>
      <c r="C329" s="632" t="s">
        <v>605</v>
      </c>
      <c r="D329" s="26"/>
      <c r="E329" s="23"/>
      <c r="F329" s="23" t="s">
        <v>593</v>
      </c>
      <c r="G329" s="68" t="s">
        <v>30</v>
      </c>
      <c r="H329" s="23" t="s">
        <v>32</v>
      </c>
      <c r="I329" s="68" t="s">
        <v>583</v>
      </c>
      <c r="J329" s="23" t="s">
        <v>584</v>
      </c>
      <c r="K329" s="23"/>
      <c r="L329" s="32">
        <v>54635</v>
      </c>
      <c r="M329" s="28"/>
      <c r="N329" s="94"/>
      <c r="O329" s="333">
        <v>38335</v>
      </c>
      <c r="P329" s="17">
        <f t="shared" si="66"/>
        <v>45535</v>
      </c>
      <c r="Q329" s="31">
        <v>10</v>
      </c>
      <c r="R329" s="32">
        <v>120</v>
      </c>
      <c r="S329" s="32">
        <f t="shared" si="67"/>
        <v>120</v>
      </c>
      <c r="T329" s="33">
        <f t="shared" si="68"/>
        <v>0</v>
      </c>
      <c r="U329" s="34">
        <v>0.1</v>
      </c>
      <c r="V329" s="626">
        <v>246250</v>
      </c>
      <c r="W329" s="36">
        <v>0</v>
      </c>
      <c r="X329" s="35">
        <v>246250</v>
      </c>
      <c r="Y329" s="36" t="e">
        <f>V329-#REF!</f>
        <v>#REF!</v>
      </c>
      <c r="Z329" s="117">
        <f t="shared" si="69"/>
        <v>0</v>
      </c>
      <c r="AA329" s="137"/>
      <c r="AB329" s="138"/>
      <c r="AC329" s="630"/>
      <c r="AD329" s="631">
        <v>7</v>
      </c>
    </row>
    <row r="330" spans="1:30" s="38" customFormat="1" x14ac:dyDescent="0.25">
      <c r="A330" s="621">
        <v>37</v>
      </c>
      <c r="B330" s="137">
        <v>510</v>
      </c>
      <c r="C330" s="632" t="s">
        <v>605</v>
      </c>
      <c r="D330" s="26"/>
      <c r="E330" s="23"/>
      <c r="F330" s="23" t="s">
        <v>593</v>
      </c>
      <c r="G330" s="68" t="s">
        <v>30</v>
      </c>
      <c r="H330" s="23" t="s">
        <v>65</v>
      </c>
      <c r="I330" s="68" t="s">
        <v>583</v>
      </c>
      <c r="J330" s="23" t="s">
        <v>584</v>
      </c>
      <c r="K330" s="23"/>
      <c r="L330" s="32">
        <v>54635</v>
      </c>
      <c r="M330" s="28"/>
      <c r="N330" s="94"/>
      <c r="O330" s="333">
        <v>38335</v>
      </c>
      <c r="P330" s="17">
        <f t="shared" si="66"/>
        <v>45535</v>
      </c>
      <c r="Q330" s="31">
        <v>10</v>
      </c>
      <c r="R330" s="32">
        <v>120</v>
      </c>
      <c r="S330" s="32">
        <f t="shared" si="67"/>
        <v>120</v>
      </c>
      <c r="T330" s="33">
        <f t="shared" si="68"/>
        <v>0</v>
      </c>
      <c r="U330" s="34">
        <v>0.1</v>
      </c>
      <c r="V330" s="626">
        <v>123125</v>
      </c>
      <c r="W330" s="36">
        <v>0</v>
      </c>
      <c r="X330" s="35">
        <v>123125</v>
      </c>
      <c r="Y330" s="36" t="e">
        <f>V330-#REF!</f>
        <v>#REF!</v>
      </c>
      <c r="Z330" s="117">
        <f t="shared" si="69"/>
        <v>0</v>
      </c>
      <c r="AA330" s="137"/>
      <c r="AB330" s="138"/>
      <c r="AC330" s="630"/>
      <c r="AD330" s="631">
        <v>7</v>
      </c>
    </row>
    <row r="331" spans="1:30" s="38" customFormat="1" x14ac:dyDescent="0.25">
      <c r="A331" s="621">
        <v>38</v>
      </c>
      <c r="B331" s="137">
        <v>533</v>
      </c>
      <c r="C331" s="632" t="s">
        <v>606</v>
      </c>
      <c r="D331" s="26"/>
      <c r="E331" s="23"/>
      <c r="F331" s="23" t="s">
        <v>475</v>
      </c>
      <c r="G331" s="68" t="s">
        <v>30</v>
      </c>
      <c r="H331" s="23" t="s">
        <v>43</v>
      </c>
      <c r="I331" s="68" t="s">
        <v>583</v>
      </c>
      <c r="J331" s="23" t="s">
        <v>584</v>
      </c>
      <c r="K331" s="23"/>
      <c r="L331" s="32">
        <v>324</v>
      </c>
      <c r="M331" s="28"/>
      <c r="N331" s="94"/>
      <c r="O331" s="30">
        <v>38866</v>
      </c>
      <c r="P331" s="17">
        <f t="shared" si="66"/>
        <v>45535</v>
      </c>
      <c r="Q331" s="31">
        <v>10</v>
      </c>
      <c r="R331" s="32">
        <v>120</v>
      </c>
      <c r="S331" s="32">
        <f t="shared" si="67"/>
        <v>120</v>
      </c>
      <c r="T331" s="33">
        <f t="shared" si="68"/>
        <v>0</v>
      </c>
      <c r="U331" s="34">
        <v>0.1</v>
      </c>
      <c r="V331" s="626">
        <v>93436.45</v>
      </c>
      <c r="W331" s="36">
        <v>0</v>
      </c>
      <c r="X331" s="35">
        <v>93436.45</v>
      </c>
      <c r="Y331" s="36" t="e">
        <f>V331-#REF!</f>
        <v>#REF!</v>
      </c>
      <c r="Z331" s="117">
        <f t="shared" si="69"/>
        <v>0</v>
      </c>
      <c r="AA331" s="137" t="s">
        <v>45</v>
      </c>
      <c r="AB331" s="138" t="s">
        <v>37</v>
      </c>
      <c r="AC331" s="630" t="s">
        <v>381</v>
      </c>
      <c r="AD331" s="631">
        <v>7</v>
      </c>
    </row>
    <row r="332" spans="1:30" s="38" customFormat="1" x14ac:dyDescent="0.25">
      <c r="A332" s="621">
        <v>39</v>
      </c>
      <c r="B332" s="137">
        <v>534</v>
      </c>
      <c r="C332" s="632" t="s">
        <v>606</v>
      </c>
      <c r="D332" s="26"/>
      <c r="E332" s="23"/>
      <c r="F332" s="23" t="s">
        <v>475</v>
      </c>
      <c r="G332" s="68" t="s">
        <v>30</v>
      </c>
      <c r="H332" s="23" t="s">
        <v>43</v>
      </c>
      <c r="I332" s="68" t="s">
        <v>583</v>
      </c>
      <c r="J332" s="23" t="s">
        <v>584</v>
      </c>
      <c r="K332" s="23"/>
      <c r="L332" s="32">
        <v>324</v>
      </c>
      <c r="M332" s="28"/>
      <c r="N332" s="94"/>
      <c r="O332" s="30">
        <v>38866</v>
      </c>
      <c r="P332" s="17">
        <f t="shared" si="66"/>
        <v>45535</v>
      </c>
      <c r="Q332" s="31">
        <v>10</v>
      </c>
      <c r="R332" s="32">
        <v>120</v>
      </c>
      <c r="S332" s="32">
        <f t="shared" si="67"/>
        <v>120</v>
      </c>
      <c r="T332" s="33">
        <f t="shared" si="68"/>
        <v>0</v>
      </c>
      <c r="U332" s="34">
        <v>0.1</v>
      </c>
      <c r="V332" s="626">
        <v>93436.45</v>
      </c>
      <c r="W332" s="36">
        <v>0</v>
      </c>
      <c r="X332" s="35">
        <v>93436.45</v>
      </c>
      <c r="Y332" s="36" t="e">
        <f>V332-#REF!</f>
        <v>#REF!</v>
      </c>
      <c r="Z332" s="117">
        <f t="shared" si="69"/>
        <v>0</v>
      </c>
      <c r="AA332" s="137" t="s">
        <v>45</v>
      </c>
      <c r="AB332" s="138" t="s">
        <v>37</v>
      </c>
      <c r="AC332" s="630" t="s">
        <v>381</v>
      </c>
      <c r="AD332" s="631">
        <v>7</v>
      </c>
    </row>
    <row r="333" spans="1:30" s="38" customFormat="1" x14ac:dyDescent="0.25">
      <c r="A333" s="621">
        <v>40</v>
      </c>
      <c r="B333" s="137">
        <v>535</v>
      </c>
      <c r="C333" s="632" t="s">
        <v>606</v>
      </c>
      <c r="D333" s="26"/>
      <c r="E333" s="23"/>
      <c r="F333" s="23" t="s">
        <v>475</v>
      </c>
      <c r="G333" s="68" t="s">
        <v>30</v>
      </c>
      <c r="H333" s="23" t="s">
        <v>43</v>
      </c>
      <c r="I333" s="68" t="s">
        <v>583</v>
      </c>
      <c r="J333" s="23" t="s">
        <v>584</v>
      </c>
      <c r="K333" s="23"/>
      <c r="L333" s="32">
        <v>324</v>
      </c>
      <c r="M333" s="28"/>
      <c r="N333" s="94"/>
      <c r="O333" s="30">
        <v>38866</v>
      </c>
      <c r="P333" s="17">
        <f t="shared" si="66"/>
        <v>45535</v>
      </c>
      <c r="Q333" s="31">
        <v>10</v>
      </c>
      <c r="R333" s="32">
        <v>120</v>
      </c>
      <c r="S333" s="32">
        <f t="shared" si="67"/>
        <v>120</v>
      </c>
      <c r="T333" s="33">
        <f t="shared" si="68"/>
        <v>0</v>
      </c>
      <c r="U333" s="34">
        <v>0.1</v>
      </c>
      <c r="V333" s="626">
        <v>93436.45</v>
      </c>
      <c r="W333" s="36">
        <v>0</v>
      </c>
      <c r="X333" s="35">
        <v>93436.45</v>
      </c>
      <c r="Y333" s="36" t="e">
        <f>V333-#REF!</f>
        <v>#REF!</v>
      </c>
      <c r="Z333" s="117">
        <f t="shared" si="69"/>
        <v>0</v>
      </c>
      <c r="AA333" s="137" t="s">
        <v>45</v>
      </c>
      <c r="AB333" s="138" t="s">
        <v>37</v>
      </c>
      <c r="AC333" s="630" t="s">
        <v>381</v>
      </c>
      <c r="AD333" s="631">
        <v>7</v>
      </c>
    </row>
    <row r="334" spans="1:30" s="38" customFormat="1" x14ac:dyDescent="0.25">
      <c r="A334" s="621">
        <v>41</v>
      </c>
      <c r="B334" s="137">
        <v>549</v>
      </c>
      <c r="C334" s="632" t="s">
        <v>606</v>
      </c>
      <c r="D334" s="26"/>
      <c r="E334" s="23"/>
      <c r="F334" s="23" t="s">
        <v>378</v>
      </c>
      <c r="G334" s="68" t="s">
        <v>30</v>
      </c>
      <c r="H334" s="23" t="s">
        <v>65</v>
      </c>
      <c r="I334" s="68" t="s">
        <v>583</v>
      </c>
      <c r="J334" s="23" t="s">
        <v>584</v>
      </c>
      <c r="K334" s="23"/>
      <c r="L334" s="32">
        <v>767</v>
      </c>
      <c r="M334" s="28"/>
      <c r="N334" s="94"/>
      <c r="O334" s="30">
        <v>39034</v>
      </c>
      <c r="P334" s="17">
        <f t="shared" si="66"/>
        <v>45535</v>
      </c>
      <c r="Q334" s="31">
        <v>10</v>
      </c>
      <c r="R334" s="32">
        <v>120</v>
      </c>
      <c r="S334" s="32">
        <f t="shared" si="67"/>
        <v>120</v>
      </c>
      <c r="T334" s="33">
        <f t="shared" si="68"/>
        <v>0</v>
      </c>
      <c r="U334" s="34">
        <v>0.1</v>
      </c>
      <c r="V334" s="626">
        <v>122200</v>
      </c>
      <c r="W334" s="36">
        <v>0</v>
      </c>
      <c r="X334" s="35">
        <v>122200</v>
      </c>
      <c r="Y334" s="36" t="e">
        <f>V334-#REF!</f>
        <v>#REF!</v>
      </c>
      <c r="Z334" s="117">
        <f t="shared" si="69"/>
        <v>0</v>
      </c>
      <c r="AA334" s="137" t="s">
        <v>45</v>
      </c>
      <c r="AB334" s="138" t="s">
        <v>37</v>
      </c>
      <c r="AC334" s="630" t="s">
        <v>381</v>
      </c>
      <c r="AD334" s="631">
        <v>7</v>
      </c>
    </row>
    <row r="335" spans="1:30" s="38" customFormat="1" x14ac:dyDescent="0.25">
      <c r="A335" s="621">
        <v>42</v>
      </c>
      <c r="B335" s="137">
        <v>550</v>
      </c>
      <c r="C335" s="632" t="s">
        <v>606</v>
      </c>
      <c r="D335" s="26"/>
      <c r="E335" s="23"/>
      <c r="F335" s="23" t="s">
        <v>378</v>
      </c>
      <c r="G335" s="68" t="s">
        <v>30</v>
      </c>
      <c r="H335" s="23" t="s">
        <v>65</v>
      </c>
      <c r="I335" s="68" t="s">
        <v>583</v>
      </c>
      <c r="J335" s="23" t="s">
        <v>584</v>
      </c>
      <c r="K335" s="23"/>
      <c r="L335" s="32">
        <v>767</v>
      </c>
      <c r="M335" s="28"/>
      <c r="N335" s="94"/>
      <c r="O335" s="30">
        <v>39034</v>
      </c>
      <c r="P335" s="17">
        <f t="shared" si="66"/>
        <v>45535</v>
      </c>
      <c r="Q335" s="31">
        <v>10</v>
      </c>
      <c r="R335" s="32">
        <v>120</v>
      </c>
      <c r="S335" s="32">
        <f t="shared" si="67"/>
        <v>120</v>
      </c>
      <c r="T335" s="33">
        <f t="shared" si="68"/>
        <v>0</v>
      </c>
      <c r="U335" s="34">
        <v>0.1</v>
      </c>
      <c r="V335" s="626">
        <v>122200</v>
      </c>
      <c r="W335" s="36">
        <v>0</v>
      </c>
      <c r="X335" s="35">
        <v>122200</v>
      </c>
      <c r="Y335" s="36" t="e">
        <f>V335-#REF!</f>
        <v>#REF!</v>
      </c>
      <c r="Z335" s="117">
        <f t="shared" si="69"/>
        <v>0</v>
      </c>
      <c r="AA335" s="137" t="s">
        <v>45</v>
      </c>
      <c r="AB335" s="138" t="s">
        <v>37</v>
      </c>
      <c r="AC335" s="630" t="s">
        <v>381</v>
      </c>
      <c r="AD335" s="631">
        <v>7</v>
      </c>
    </row>
    <row r="336" spans="1:30" s="38" customFormat="1" x14ac:dyDescent="0.25">
      <c r="A336" s="621">
        <v>43</v>
      </c>
      <c r="B336" s="137">
        <v>551</v>
      </c>
      <c r="C336" s="632" t="s">
        <v>607</v>
      </c>
      <c r="D336" s="26"/>
      <c r="E336" s="23"/>
      <c r="F336" s="23" t="s">
        <v>389</v>
      </c>
      <c r="G336" s="68" t="s">
        <v>30</v>
      </c>
      <c r="H336" s="23" t="s">
        <v>65</v>
      </c>
      <c r="I336" s="68" t="s">
        <v>583</v>
      </c>
      <c r="J336" s="23" t="s">
        <v>584</v>
      </c>
      <c r="K336" s="23"/>
      <c r="L336" s="32">
        <v>51501</v>
      </c>
      <c r="M336" s="28"/>
      <c r="N336" s="94"/>
      <c r="O336" s="333">
        <v>37230</v>
      </c>
      <c r="P336" s="17">
        <f t="shared" si="66"/>
        <v>45535</v>
      </c>
      <c r="Q336" s="31">
        <v>10</v>
      </c>
      <c r="R336" s="32">
        <v>120</v>
      </c>
      <c r="S336" s="32">
        <f t="shared" si="67"/>
        <v>120</v>
      </c>
      <c r="T336" s="33">
        <f t="shared" si="68"/>
        <v>0</v>
      </c>
      <c r="U336" s="34">
        <v>0.1</v>
      </c>
      <c r="V336" s="626">
        <v>52000</v>
      </c>
      <c r="W336" s="36">
        <v>0</v>
      </c>
      <c r="X336" s="35">
        <v>52000</v>
      </c>
      <c r="Y336" s="36" t="e">
        <f>V336-#REF!</f>
        <v>#REF!</v>
      </c>
      <c r="Z336" s="117">
        <f t="shared" si="69"/>
        <v>0</v>
      </c>
      <c r="AA336" s="137"/>
      <c r="AB336" s="138"/>
      <c r="AC336" s="630"/>
      <c r="AD336" s="631">
        <v>7</v>
      </c>
    </row>
    <row r="337" spans="1:30" s="38" customFormat="1" x14ac:dyDescent="0.25">
      <c r="A337" s="621">
        <v>44</v>
      </c>
      <c r="B337" s="137">
        <v>560</v>
      </c>
      <c r="C337" s="632" t="s">
        <v>608</v>
      </c>
      <c r="D337" s="26"/>
      <c r="E337" s="23"/>
      <c r="F337" s="23" t="s">
        <v>582</v>
      </c>
      <c r="G337" s="68" t="s">
        <v>30</v>
      </c>
      <c r="H337" s="23" t="s">
        <v>65</v>
      </c>
      <c r="I337" s="68" t="s">
        <v>583</v>
      </c>
      <c r="J337" s="23" t="s">
        <v>584</v>
      </c>
      <c r="K337" s="23"/>
      <c r="L337" s="32">
        <v>1345</v>
      </c>
      <c r="M337" s="28"/>
      <c r="N337" s="94"/>
      <c r="O337" s="30">
        <v>39275</v>
      </c>
      <c r="P337" s="17">
        <f t="shared" si="66"/>
        <v>45535</v>
      </c>
      <c r="Q337" s="31">
        <v>10</v>
      </c>
      <c r="R337" s="32">
        <v>120</v>
      </c>
      <c r="S337" s="32">
        <f t="shared" si="67"/>
        <v>120</v>
      </c>
      <c r="T337" s="33">
        <f t="shared" si="68"/>
        <v>0</v>
      </c>
      <c r="U337" s="34">
        <v>0.1</v>
      </c>
      <c r="V337" s="626">
        <v>108311.84</v>
      </c>
      <c r="W337" s="36">
        <v>0</v>
      </c>
      <c r="X337" s="35">
        <v>108311.84</v>
      </c>
      <c r="Y337" s="36" t="e">
        <f>V337-#REF!</f>
        <v>#REF!</v>
      </c>
      <c r="Z337" s="117">
        <f t="shared" si="69"/>
        <v>0</v>
      </c>
      <c r="AA337" s="137" t="s">
        <v>45</v>
      </c>
      <c r="AB337" s="138" t="s">
        <v>37</v>
      </c>
      <c r="AC337" s="630"/>
      <c r="AD337" s="631">
        <v>7</v>
      </c>
    </row>
    <row r="338" spans="1:30" s="38" customFormat="1" x14ac:dyDescent="0.25">
      <c r="A338" s="621">
        <v>45</v>
      </c>
      <c r="B338" s="137">
        <v>561</v>
      </c>
      <c r="C338" s="632" t="s">
        <v>608</v>
      </c>
      <c r="D338" s="26"/>
      <c r="E338" s="23"/>
      <c r="F338" s="23" t="s">
        <v>588</v>
      </c>
      <c r="G338" s="68" t="s">
        <v>30</v>
      </c>
      <c r="H338" s="23" t="s">
        <v>65</v>
      </c>
      <c r="I338" s="68" t="s">
        <v>583</v>
      </c>
      <c r="J338" s="23" t="s">
        <v>584</v>
      </c>
      <c r="K338" s="23"/>
      <c r="L338" s="32">
        <v>1345</v>
      </c>
      <c r="M338" s="28"/>
      <c r="N338" s="94"/>
      <c r="O338" s="30">
        <v>39275</v>
      </c>
      <c r="P338" s="17">
        <f t="shared" si="66"/>
        <v>45535</v>
      </c>
      <c r="Q338" s="31">
        <v>10</v>
      </c>
      <c r="R338" s="32">
        <v>120</v>
      </c>
      <c r="S338" s="32">
        <f t="shared" si="67"/>
        <v>120</v>
      </c>
      <c r="T338" s="33">
        <f t="shared" si="68"/>
        <v>0</v>
      </c>
      <c r="U338" s="34">
        <v>0.1</v>
      </c>
      <c r="V338" s="626">
        <v>108311.84</v>
      </c>
      <c r="W338" s="36">
        <v>0</v>
      </c>
      <c r="X338" s="35">
        <v>108311.84</v>
      </c>
      <c r="Y338" s="36" t="e">
        <f>V338-#REF!</f>
        <v>#REF!</v>
      </c>
      <c r="Z338" s="117">
        <f t="shared" si="69"/>
        <v>0</v>
      </c>
      <c r="AA338" s="137" t="s">
        <v>45</v>
      </c>
      <c r="AB338" s="138" t="s">
        <v>37</v>
      </c>
      <c r="AC338" s="630"/>
      <c r="AD338" s="631">
        <v>7</v>
      </c>
    </row>
    <row r="339" spans="1:30" s="38" customFormat="1" x14ac:dyDescent="0.25">
      <c r="A339" s="621">
        <v>46</v>
      </c>
      <c r="B339" s="137">
        <v>562</v>
      </c>
      <c r="C339" s="632" t="s">
        <v>608</v>
      </c>
      <c r="D339" s="26"/>
      <c r="E339" s="23"/>
      <c r="F339" s="23" t="s">
        <v>475</v>
      </c>
      <c r="G339" s="68" t="s">
        <v>30</v>
      </c>
      <c r="H339" s="23" t="s">
        <v>43</v>
      </c>
      <c r="I339" s="68" t="s">
        <v>583</v>
      </c>
      <c r="J339" s="23" t="s">
        <v>584</v>
      </c>
      <c r="K339" s="23"/>
      <c r="L339" s="32">
        <v>1345</v>
      </c>
      <c r="M339" s="28"/>
      <c r="N339" s="94"/>
      <c r="O339" s="30">
        <v>39275</v>
      </c>
      <c r="P339" s="17">
        <f t="shared" si="66"/>
        <v>45535</v>
      </c>
      <c r="Q339" s="31">
        <v>10</v>
      </c>
      <c r="R339" s="32">
        <v>120</v>
      </c>
      <c r="S339" s="32">
        <f t="shared" si="67"/>
        <v>120</v>
      </c>
      <c r="T339" s="33">
        <f t="shared" si="68"/>
        <v>0</v>
      </c>
      <c r="U339" s="34">
        <v>0.1</v>
      </c>
      <c r="V339" s="626">
        <v>108311.84</v>
      </c>
      <c r="W339" s="36">
        <v>0</v>
      </c>
      <c r="X339" s="35">
        <v>108311.84</v>
      </c>
      <c r="Y339" s="36" t="e">
        <f>V339-#REF!</f>
        <v>#REF!</v>
      </c>
      <c r="Z339" s="117">
        <f t="shared" si="69"/>
        <v>0</v>
      </c>
      <c r="AA339" s="137" t="s">
        <v>45</v>
      </c>
      <c r="AB339" s="138" t="s">
        <v>37</v>
      </c>
      <c r="AC339" s="630"/>
      <c r="AD339" s="631">
        <v>7</v>
      </c>
    </row>
    <row r="340" spans="1:30" s="38" customFormat="1" x14ac:dyDescent="0.25">
      <c r="A340" s="621">
        <v>47</v>
      </c>
      <c r="B340" s="137">
        <v>563</v>
      </c>
      <c r="C340" s="632" t="s">
        <v>608</v>
      </c>
      <c r="D340" s="26"/>
      <c r="E340" s="23"/>
      <c r="F340" s="23" t="s">
        <v>73</v>
      </c>
      <c r="G340" s="68" t="s">
        <v>30</v>
      </c>
      <c r="H340" s="23" t="s">
        <v>43</v>
      </c>
      <c r="I340" s="68" t="s">
        <v>583</v>
      </c>
      <c r="J340" s="23" t="s">
        <v>584</v>
      </c>
      <c r="K340" s="23"/>
      <c r="L340" s="32">
        <v>1345</v>
      </c>
      <c r="M340" s="28"/>
      <c r="N340" s="94"/>
      <c r="O340" s="30">
        <v>39275</v>
      </c>
      <c r="P340" s="17">
        <f t="shared" si="66"/>
        <v>45535</v>
      </c>
      <c r="Q340" s="31">
        <v>10</v>
      </c>
      <c r="R340" s="32">
        <v>120</v>
      </c>
      <c r="S340" s="32">
        <f t="shared" si="67"/>
        <v>120</v>
      </c>
      <c r="T340" s="33">
        <f t="shared" si="68"/>
        <v>0</v>
      </c>
      <c r="U340" s="34">
        <v>0.1</v>
      </c>
      <c r="V340" s="626">
        <v>108311.84</v>
      </c>
      <c r="W340" s="36">
        <v>0</v>
      </c>
      <c r="X340" s="35">
        <v>108311.84</v>
      </c>
      <c r="Y340" s="36" t="e">
        <f>V340-#REF!</f>
        <v>#REF!</v>
      </c>
      <c r="Z340" s="117">
        <f t="shared" si="69"/>
        <v>0</v>
      </c>
      <c r="AA340" s="137" t="s">
        <v>45</v>
      </c>
      <c r="AB340" s="138" t="s">
        <v>37</v>
      </c>
      <c r="AC340" s="630"/>
      <c r="AD340" s="631">
        <v>7</v>
      </c>
    </row>
    <row r="341" spans="1:30" s="38" customFormat="1" x14ac:dyDescent="0.25">
      <c r="A341" s="621">
        <v>48</v>
      </c>
      <c r="B341" s="137">
        <v>564</v>
      </c>
      <c r="C341" s="632" t="s">
        <v>608</v>
      </c>
      <c r="D341" s="26"/>
      <c r="E341" s="23"/>
      <c r="F341" s="23" t="s">
        <v>590</v>
      </c>
      <c r="G341" s="68" t="s">
        <v>30</v>
      </c>
      <c r="H341" s="23" t="s">
        <v>32</v>
      </c>
      <c r="I341" s="68" t="s">
        <v>583</v>
      </c>
      <c r="J341" s="23" t="s">
        <v>584</v>
      </c>
      <c r="K341" s="23"/>
      <c r="L341" s="32">
        <v>1373</v>
      </c>
      <c r="M341" s="28"/>
      <c r="N341" s="94"/>
      <c r="O341" s="30">
        <v>39281</v>
      </c>
      <c r="P341" s="17">
        <f t="shared" si="66"/>
        <v>45535</v>
      </c>
      <c r="Q341" s="31">
        <v>10</v>
      </c>
      <c r="R341" s="32">
        <v>120</v>
      </c>
      <c r="S341" s="32">
        <f t="shared" si="67"/>
        <v>120</v>
      </c>
      <c r="T341" s="33">
        <f t="shared" si="68"/>
        <v>0</v>
      </c>
      <c r="U341" s="34">
        <v>0.1</v>
      </c>
      <c r="V341" s="626">
        <v>108311.84</v>
      </c>
      <c r="W341" s="36">
        <v>0</v>
      </c>
      <c r="X341" s="35">
        <v>108311.84</v>
      </c>
      <c r="Y341" s="36" t="e">
        <f>V341-#REF!</f>
        <v>#REF!</v>
      </c>
      <c r="Z341" s="117">
        <f t="shared" si="69"/>
        <v>0</v>
      </c>
      <c r="AA341" s="137" t="s">
        <v>45</v>
      </c>
      <c r="AB341" s="138" t="s">
        <v>37</v>
      </c>
      <c r="AC341" s="630"/>
      <c r="AD341" s="631">
        <v>7</v>
      </c>
    </row>
    <row r="342" spans="1:30" s="38" customFormat="1" x14ac:dyDescent="0.25">
      <c r="A342" s="621">
        <v>49</v>
      </c>
      <c r="B342" s="137">
        <v>565</v>
      </c>
      <c r="C342" s="632" t="s">
        <v>608</v>
      </c>
      <c r="D342" s="26"/>
      <c r="E342" s="23"/>
      <c r="F342" s="23" t="s">
        <v>133</v>
      </c>
      <c r="G342" s="68" t="s">
        <v>30</v>
      </c>
      <c r="H342" s="23" t="s">
        <v>32</v>
      </c>
      <c r="I342" s="68" t="s">
        <v>583</v>
      </c>
      <c r="J342" s="23" t="s">
        <v>584</v>
      </c>
      <c r="K342" s="23"/>
      <c r="L342" s="32">
        <v>1373</v>
      </c>
      <c r="M342" s="28"/>
      <c r="N342" s="94"/>
      <c r="O342" s="30">
        <v>39281</v>
      </c>
      <c r="P342" s="17">
        <f t="shared" si="66"/>
        <v>45535</v>
      </c>
      <c r="Q342" s="31">
        <v>10</v>
      </c>
      <c r="R342" s="32">
        <v>120</v>
      </c>
      <c r="S342" s="32">
        <f t="shared" si="67"/>
        <v>120</v>
      </c>
      <c r="T342" s="33">
        <f t="shared" si="68"/>
        <v>0</v>
      </c>
      <c r="U342" s="34">
        <v>0.1</v>
      </c>
      <c r="V342" s="626">
        <v>108311.84</v>
      </c>
      <c r="W342" s="36">
        <v>0</v>
      </c>
      <c r="X342" s="35">
        <v>108311.84</v>
      </c>
      <c r="Y342" s="36" t="e">
        <f>V342-#REF!</f>
        <v>#REF!</v>
      </c>
      <c r="Z342" s="117">
        <f t="shared" si="69"/>
        <v>0</v>
      </c>
      <c r="AA342" s="137" t="s">
        <v>45</v>
      </c>
      <c r="AB342" s="138" t="s">
        <v>37</v>
      </c>
      <c r="AC342" s="630"/>
      <c r="AD342" s="631">
        <v>7</v>
      </c>
    </row>
    <row r="343" spans="1:30" s="38" customFormat="1" x14ac:dyDescent="0.25">
      <c r="A343" s="621">
        <v>50</v>
      </c>
      <c r="B343" s="137">
        <v>566</v>
      </c>
      <c r="C343" s="632" t="s">
        <v>608</v>
      </c>
      <c r="D343" s="26"/>
      <c r="E343" s="23"/>
      <c r="F343" s="23" t="s">
        <v>133</v>
      </c>
      <c r="G343" s="68" t="s">
        <v>30</v>
      </c>
      <c r="H343" s="23" t="s">
        <v>32</v>
      </c>
      <c r="I343" s="68" t="s">
        <v>583</v>
      </c>
      <c r="J343" s="23" t="s">
        <v>584</v>
      </c>
      <c r="K343" s="23"/>
      <c r="L343" s="32">
        <v>1373</v>
      </c>
      <c r="M343" s="28"/>
      <c r="N343" s="94"/>
      <c r="O343" s="30">
        <v>39281</v>
      </c>
      <c r="P343" s="17">
        <f t="shared" si="66"/>
        <v>45535</v>
      </c>
      <c r="Q343" s="31">
        <v>10</v>
      </c>
      <c r="R343" s="32">
        <v>120</v>
      </c>
      <c r="S343" s="32">
        <f t="shared" si="67"/>
        <v>120</v>
      </c>
      <c r="T343" s="33">
        <f t="shared" si="68"/>
        <v>0</v>
      </c>
      <c r="U343" s="34">
        <v>0.1</v>
      </c>
      <c r="V343" s="626">
        <v>108311.84</v>
      </c>
      <c r="W343" s="36">
        <v>0</v>
      </c>
      <c r="X343" s="35">
        <v>108311.84</v>
      </c>
      <c r="Y343" s="36" t="e">
        <f>V343-#REF!</f>
        <v>#REF!</v>
      </c>
      <c r="Z343" s="117">
        <f t="shared" si="69"/>
        <v>0</v>
      </c>
      <c r="AA343" s="137" t="s">
        <v>45</v>
      </c>
      <c r="AB343" s="138" t="s">
        <v>37</v>
      </c>
      <c r="AC343" s="630"/>
      <c r="AD343" s="631">
        <v>7</v>
      </c>
    </row>
    <row r="344" spans="1:30" s="38" customFormat="1" x14ac:dyDescent="0.25">
      <c r="A344" s="621">
        <v>51</v>
      </c>
      <c r="B344" s="137">
        <v>734</v>
      </c>
      <c r="C344" s="632" t="s">
        <v>609</v>
      </c>
      <c r="D344" s="26"/>
      <c r="E344" s="23"/>
      <c r="F344" s="23" t="s">
        <v>31</v>
      </c>
      <c r="G344" s="68" t="s">
        <v>30</v>
      </c>
      <c r="H344" s="23" t="s">
        <v>32</v>
      </c>
      <c r="I344" s="68" t="s">
        <v>583</v>
      </c>
      <c r="J344" s="23" t="s">
        <v>584</v>
      </c>
      <c r="K344" s="23"/>
      <c r="L344" s="32">
        <v>2314</v>
      </c>
      <c r="M344" s="28"/>
      <c r="N344" s="94"/>
      <c r="O344" s="333">
        <v>39609</v>
      </c>
      <c r="P344" s="17">
        <f t="shared" si="66"/>
        <v>45535</v>
      </c>
      <c r="Q344" s="31">
        <v>10</v>
      </c>
      <c r="R344" s="32">
        <v>120</v>
      </c>
      <c r="S344" s="32">
        <f t="shared" si="67"/>
        <v>120</v>
      </c>
      <c r="T344" s="33">
        <f t="shared" si="68"/>
        <v>0</v>
      </c>
      <c r="U344" s="34">
        <v>0.1</v>
      </c>
      <c r="V344" s="626">
        <v>131312.29</v>
      </c>
      <c r="W344" s="36">
        <v>0</v>
      </c>
      <c r="X344" s="35">
        <v>131312.29</v>
      </c>
      <c r="Y344" s="36" t="e">
        <f>V344-#REF!</f>
        <v>#REF!</v>
      </c>
      <c r="Z344" s="117">
        <f t="shared" si="69"/>
        <v>0</v>
      </c>
      <c r="AA344" s="137"/>
      <c r="AB344" s="138"/>
      <c r="AC344" s="630"/>
      <c r="AD344" s="631">
        <v>7</v>
      </c>
    </row>
    <row r="345" spans="1:30" s="38" customFormat="1" x14ac:dyDescent="0.25">
      <c r="A345" s="621">
        <v>52</v>
      </c>
      <c r="B345" s="137">
        <v>736</v>
      </c>
      <c r="C345" s="632" t="s">
        <v>610</v>
      </c>
      <c r="D345" s="26"/>
      <c r="E345" s="23"/>
      <c r="F345" s="335" t="s">
        <v>31</v>
      </c>
      <c r="G345" s="68" t="s">
        <v>30</v>
      </c>
      <c r="H345" s="23" t="s">
        <v>43</v>
      </c>
      <c r="I345" s="68" t="s">
        <v>583</v>
      </c>
      <c r="J345" s="23" t="s">
        <v>584</v>
      </c>
      <c r="K345" s="23"/>
      <c r="L345" s="32">
        <v>2617</v>
      </c>
      <c r="M345" s="28"/>
      <c r="N345" s="94"/>
      <c r="O345" s="333">
        <v>39685</v>
      </c>
      <c r="P345" s="17">
        <f t="shared" si="66"/>
        <v>45535</v>
      </c>
      <c r="Q345" s="31">
        <v>10</v>
      </c>
      <c r="R345" s="32">
        <v>120</v>
      </c>
      <c r="S345" s="32">
        <f t="shared" si="67"/>
        <v>120</v>
      </c>
      <c r="T345" s="33">
        <f t="shared" si="68"/>
        <v>0</v>
      </c>
      <c r="U345" s="34">
        <v>0.1</v>
      </c>
      <c r="V345" s="626">
        <v>400920.35</v>
      </c>
      <c r="W345" s="36">
        <v>0</v>
      </c>
      <c r="X345" s="35">
        <v>400920.35</v>
      </c>
      <c r="Y345" s="36" t="e">
        <f>V345-#REF!</f>
        <v>#REF!</v>
      </c>
      <c r="Z345" s="117">
        <f t="shared" si="69"/>
        <v>0</v>
      </c>
      <c r="AA345" s="137"/>
      <c r="AB345" s="138"/>
      <c r="AC345" s="630"/>
      <c r="AD345" s="631">
        <v>7</v>
      </c>
    </row>
    <row r="346" spans="1:30" s="38" customFormat="1" x14ac:dyDescent="0.25">
      <c r="A346" s="621">
        <v>53</v>
      </c>
      <c r="B346" s="137">
        <v>882</v>
      </c>
      <c r="C346" s="632" t="s">
        <v>609</v>
      </c>
      <c r="D346" s="26"/>
      <c r="E346" s="23"/>
      <c r="F346" s="335" t="s">
        <v>391</v>
      </c>
      <c r="G346" s="68" t="s">
        <v>30</v>
      </c>
      <c r="H346" s="23" t="s">
        <v>65</v>
      </c>
      <c r="I346" s="68" t="s">
        <v>583</v>
      </c>
      <c r="J346" s="23" t="s">
        <v>584</v>
      </c>
      <c r="K346" s="23"/>
      <c r="L346" s="32" t="s">
        <v>611</v>
      </c>
      <c r="M346" s="28"/>
      <c r="N346" s="94"/>
      <c r="O346" s="30">
        <v>40595</v>
      </c>
      <c r="P346" s="17">
        <f t="shared" si="66"/>
        <v>45535</v>
      </c>
      <c r="Q346" s="31">
        <v>10</v>
      </c>
      <c r="R346" s="32">
        <v>120</v>
      </c>
      <c r="S346" s="32">
        <f t="shared" si="67"/>
        <v>120</v>
      </c>
      <c r="T346" s="33">
        <f t="shared" si="68"/>
        <v>0</v>
      </c>
      <c r="U346" s="34">
        <v>0.1</v>
      </c>
      <c r="V346" s="626">
        <v>100000</v>
      </c>
      <c r="W346" s="36">
        <v>0</v>
      </c>
      <c r="X346" s="35">
        <v>100000</v>
      </c>
      <c r="Y346" s="36" t="e">
        <f>V346-#REF!</f>
        <v>#REF!</v>
      </c>
      <c r="Z346" s="117">
        <f t="shared" si="69"/>
        <v>0</v>
      </c>
      <c r="AA346" s="137" t="s">
        <v>45</v>
      </c>
      <c r="AB346" s="138" t="s">
        <v>37</v>
      </c>
      <c r="AC346" s="630"/>
      <c r="AD346" s="631">
        <v>7</v>
      </c>
    </row>
    <row r="347" spans="1:30" s="38" customFormat="1" x14ac:dyDescent="0.25">
      <c r="A347" s="621">
        <v>54</v>
      </c>
      <c r="B347" s="137">
        <v>926</v>
      </c>
      <c r="C347" s="632" t="s">
        <v>612</v>
      </c>
      <c r="D347" s="336" t="s">
        <v>30</v>
      </c>
      <c r="E347" s="23" t="s">
        <v>613</v>
      </c>
      <c r="F347" s="335" t="s">
        <v>378</v>
      </c>
      <c r="G347" s="68" t="s">
        <v>30</v>
      </c>
      <c r="H347" s="23" t="s">
        <v>43</v>
      </c>
      <c r="I347" s="68" t="s">
        <v>583</v>
      </c>
      <c r="J347" s="23" t="s">
        <v>584</v>
      </c>
      <c r="K347" s="23"/>
      <c r="L347" s="32" t="s">
        <v>614</v>
      </c>
      <c r="M347" s="28"/>
      <c r="N347" s="94"/>
      <c r="O347" s="30">
        <v>41327</v>
      </c>
      <c r="P347" s="17">
        <f t="shared" si="66"/>
        <v>45535</v>
      </c>
      <c r="Q347" s="31">
        <v>10</v>
      </c>
      <c r="R347" s="32">
        <v>120</v>
      </c>
      <c r="S347" s="32">
        <v>120</v>
      </c>
      <c r="T347" s="33">
        <f t="shared" si="68"/>
        <v>0</v>
      </c>
      <c r="U347" s="34">
        <v>0.1</v>
      </c>
      <c r="V347" s="626">
        <v>103586</v>
      </c>
      <c r="W347" s="36">
        <v>0</v>
      </c>
      <c r="X347" s="35">
        <v>103586</v>
      </c>
      <c r="Y347" s="36" t="e">
        <f>V347-#REF!</f>
        <v>#REF!</v>
      </c>
      <c r="Z347" s="117">
        <f t="shared" si="69"/>
        <v>0</v>
      </c>
      <c r="AA347" s="137" t="s">
        <v>45</v>
      </c>
      <c r="AB347" s="138" t="s">
        <v>37</v>
      </c>
      <c r="AC347" s="630" t="s">
        <v>615</v>
      </c>
      <c r="AD347" s="631">
        <v>7</v>
      </c>
    </row>
    <row r="348" spans="1:30" s="38" customFormat="1" x14ac:dyDescent="0.25">
      <c r="A348" s="621">
        <v>55</v>
      </c>
      <c r="B348" s="137">
        <v>927</v>
      </c>
      <c r="C348" s="632" t="s">
        <v>612</v>
      </c>
      <c r="D348" s="26"/>
      <c r="E348" s="23" t="s">
        <v>613</v>
      </c>
      <c r="F348" s="335" t="s">
        <v>451</v>
      </c>
      <c r="G348" s="68" t="s">
        <v>30</v>
      </c>
      <c r="H348" s="23" t="s">
        <v>65</v>
      </c>
      <c r="I348" s="68" t="s">
        <v>583</v>
      </c>
      <c r="J348" s="23" t="s">
        <v>584</v>
      </c>
      <c r="K348" s="23"/>
      <c r="L348" s="32" t="s">
        <v>616</v>
      </c>
      <c r="M348" s="28"/>
      <c r="N348" s="94"/>
      <c r="O348" s="30">
        <v>41327</v>
      </c>
      <c r="P348" s="17">
        <f t="shared" si="66"/>
        <v>45535</v>
      </c>
      <c r="Q348" s="31">
        <v>10</v>
      </c>
      <c r="R348" s="32">
        <v>120</v>
      </c>
      <c r="S348" s="32">
        <v>120</v>
      </c>
      <c r="T348" s="33">
        <f t="shared" si="68"/>
        <v>0</v>
      </c>
      <c r="U348" s="34">
        <v>0.1</v>
      </c>
      <c r="V348" s="626">
        <v>103586</v>
      </c>
      <c r="W348" s="36">
        <v>0</v>
      </c>
      <c r="X348" s="35">
        <v>103586</v>
      </c>
      <c r="Y348" s="36" t="e">
        <f>V348-#REF!</f>
        <v>#REF!</v>
      </c>
      <c r="Z348" s="117">
        <f t="shared" si="69"/>
        <v>0</v>
      </c>
      <c r="AA348" s="137" t="s">
        <v>45</v>
      </c>
      <c r="AB348" s="138" t="s">
        <v>37</v>
      </c>
      <c r="AC348" s="630" t="s">
        <v>615</v>
      </c>
      <c r="AD348" s="631">
        <v>7</v>
      </c>
    </row>
    <row r="349" spans="1:30" s="38" customFormat="1" x14ac:dyDescent="0.25">
      <c r="A349" s="621">
        <v>56</v>
      </c>
      <c r="B349" s="137">
        <v>928</v>
      </c>
      <c r="C349" s="632" t="s">
        <v>612</v>
      </c>
      <c r="D349" s="26"/>
      <c r="E349" s="23" t="s">
        <v>613</v>
      </c>
      <c r="F349" s="335" t="s">
        <v>391</v>
      </c>
      <c r="G349" s="68" t="s">
        <v>30</v>
      </c>
      <c r="H349" s="23" t="s">
        <v>65</v>
      </c>
      <c r="I349" s="68" t="s">
        <v>583</v>
      </c>
      <c r="J349" s="23" t="s">
        <v>584</v>
      </c>
      <c r="K349" s="23"/>
      <c r="L349" s="32" t="s">
        <v>616</v>
      </c>
      <c r="M349" s="28"/>
      <c r="N349" s="94"/>
      <c r="O349" s="30">
        <v>41327</v>
      </c>
      <c r="P349" s="17">
        <f t="shared" si="66"/>
        <v>45535</v>
      </c>
      <c r="Q349" s="31">
        <v>10</v>
      </c>
      <c r="R349" s="32">
        <v>120</v>
      </c>
      <c r="S349" s="32">
        <v>120</v>
      </c>
      <c r="T349" s="33">
        <f t="shared" si="68"/>
        <v>0</v>
      </c>
      <c r="U349" s="34">
        <v>0.1</v>
      </c>
      <c r="V349" s="626">
        <v>103586</v>
      </c>
      <c r="W349" s="36">
        <v>0</v>
      </c>
      <c r="X349" s="35">
        <v>103586</v>
      </c>
      <c r="Y349" s="36" t="e">
        <f>V349-#REF!</f>
        <v>#REF!</v>
      </c>
      <c r="Z349" s="117">
        <f t="shared" si="69"/>
        <v>0</v>
      </c>
      <c r="AA349" s="137" t="s">
        <v>45</v>
      </c>
      <c r="AB349" s="138" t="s">
        <v>37</v>
      </c>
      <c r="AC349" s="630" t="s">
        <v>615</v>
      </c>
      <c r="AD349" s="631">
        <v>7</v>
      </c>
    </row>
    <row r="350" spans="1:30" s="38" customFormat="1" x14ac:dyDescent="0.25">
      <c r="A350" s="621">
        <v>57</v>
      </c>
      <c r="B350" s="137">
        <v>984</v>
      </c>
      <c r="C350" s="632" t="s">
        <v>617</v>
      </c>
      <c r="D350" s="26"/>
      <c r="E350" s="23"/>
      <c r="F350" s="335" t="s">
        <v>229</v>
      </c>
      <c r="G350" s="68" t="s">
        <v>30</v>
      </c>
      <c r="H350" s="23" t="s">
        <v>43</v>
      </c>
      <c r="I350" s="68" t="s">
        <v>583</v>
      </c>
      <c r="J350" s="23" t="s">
        <v>584</v>
      </c>
      <c r="K350" s="23"/>
      <c r="L350" s="32" t="s">
        <v>618</v>
      </c>
      <c r="M350" s="28"/>
      <c r="N350" s="94"/>
      <c r="O350" s="30">
        <v>41325</v>
      </c>
      <c r="P350" s="17">
        <f t="shared" si="66"/>
        <v>45535</v>
      </c>
      <c r="Q350" s="31">
        <v>10</v>
      </c>
      <c r="R350" s="32">
        <v>120</v>
      </c>
      <c r="S350" s="32">
        <v>120</v>
      </c>
      <c r="T350" s="33">
        <f t="shared" si="68"/>
        <v>0</v>
      </c>
      <c r="U350" s="34">
        <v>0.1</v>
      </c>
      <c r="V350" s="626">
        <v>116000</v>
      </c>
      <c r="W350" s="36">
        <v>0</v>
      </c>
      <c r="X350" s="35">
        <v>116000</v>
      </c>
      <c r="Y350" s="36" t="e">
        <f>V350-#REF!</f>
        <v>#REF!</v>
      </c>
      <c r="Z350" s="117">
        <f t="shared" si="69"/>
        <v>0</v>
      </c>
      <c r="AA350" s="137" t="s">
        <v>45</v>
      </c>
      <c r="AB350" s="138" t="s">
        <v>37</v>
      </c>
      <c r="AC350" s="630"/>
      <c r="AD350" s="631">
        <v>7</v>
      </c>
    </row>
    <row r="351" spans="1:30" s="38" customFormat="1" x14ac:dyDescent="0.25">
      <c r="A351" s="621">
        <v>58</v>
      </c>
      <c r="B351" s="137">
        <v>997</v>
      </c>
      <c r="C351" s="632" t="s">
        <v>619</v>
      </c>
      <c r="D351" s="26" t="s">
        <v>620</v>
      </c>
      <c r="E351" s="23"/>
      <c r="F351" s="335" t="s">
        <v>229</v>
      </c>
      <c r="G351" s="68" t="s">
        <v>30</v>
      </c>
      <c r="H351" s="23" t="s">
        <v>43</v>
      </c>
      <c r="I351" s="68" t="s">
        <v>583</v>
      </c>
      <c r="J351" s="23" t="s">
        <v>584</v>
      </c>
      <c r="K351" s="23"/>
      <c r="L351" s="32" t="s">
        <v>621</v>
      </c>
      <c r="M351" s="28"/>
      <c r="N351" s="94"/>
      <c r="O351" s="30">
        <v>41476</v>
      </c>
      <c r="P351" s="17">
        <f t="shared" si="66"/>
        <v>45535</v>
      </c>
      <c r="Q351" s="31">
        <v>10</v>
      </c>
      <c r="R351" s="32">
        <v>120</v>
      </c>
      <c r="S351" s="32">
        <v>120</v>
      </c>
      <c r="T351" s="33">
        <f t="shared" si="68"/>
        <v>0</v>
      </c>
      <c r="U351" s="34">
        <v>0.1</v>
      </c>
      <c r="V351" s="626">
        <v>76800</v>
      </c>
      <c r="W351" s="36">
        <v>0</v>
      </c>
      <c r="X351" s="36">
        <v>76800</v>
      </c>
      <c r="Y351" s="36" t="e">
        <f>V351-#REF!</f>
        <v>#REF!</v>
      </c>
      <c r="Z351" s="117">
        <f t="shared" si="69"/>
        <v>0</v>
      </c>
      <c r="AA351" s="137" t="s">
        <v>45</v>
      </c>
      <c r="AB351" s="138" t="s">
        <v>37</v>
      </c>
      <c r="AC351" s="630" t="s">
        <v>622</v>
      </c>
      <c r="AD351" s="631">
        <v>7</v>
      </c>
    </row>
    <row r="352" spans="1:30" s="38" customFormat="1" x14ac:dyDescent="0.25">
      <c r="A352" s="621">
        <v>59</v>
      </c>
      <c r="B352" s="137">
        <v>1005</v>
      </c>
      <c r="C352" s="632" t="s">
        <v>623</v>
      </c>
      <c r="D352" s="26"/>
      <c r="E352" s="23"/>
      <c r="F352" s="335" t="s">
        <v>385</v>
      </c>
      <c r="G352" s="68" t="s">
        <v>30</v>
      </c>
      <c r="H352" s="23" t="s">
        <v>65</v>
      </c>
      <c r="I352" s="68" t="s">
        <v>583</v>
      </c>
      <c r="J352" s="23" t="s">
        <v>584</v>
      </c>
      <c r="K352" s="23"/>
      <c r="L352" s="32" t="s">
        <v>624</v>
      </c>
      <c r="M352" s="28"/>
      <c r="N352" s="94"/>
      <c r="O352" s="30">
        <v>41544</v>
      </c>
      <c r="P352" s="17">
        <f t="shared" si="66"/>
        <v>45535</v>
      </c>
      <c r="Q352" s="31">
        <v>10</v>
      </c>
      <c r="R352" s="32">
        <v>120</v>
      </c>
      <c r="S352" s="32">
        <v>120</v>
      </c>
      <c r="T352" s="33">
        <f t="shared" si="68"/>
        <v>0</v>
      </c>
      <c r="U352" s="34">
        <v>0.1</v>
      </c>
      <c r="V352" s="626">
        <v>89000</v>
      </c>
      <c r="W352" s="36">
        <v>0</v>
      </c>
      <c r="X352" s="36">
        <v>89000</v>
      </c>
      <c r="Y352" s="36" t="e">
        <f>V352-#REF!</f>
        <v>#REF!</v>
      </c>
      <c r="Z352" s="117">
        <f t="shared" si="69"/>
        <v>0</v>
      </c>
      <c r="AA352" s="137" t="s">
        <v>45</v>
      </c>
      <c r="AB352" s="138" t="s">
        <v>37</v>
      </c>
      <c r="AC352" s="630"/>
      <c r="AD352" s="631">
        <v>7</v>
      </c>
    </row>
    <row r="353" spans="1:30" s="38" customFormat="1" x14ac:dyDescent="0.25">
      <c r="A353" s="621">
        <v>60</v>
      </c>
      <c r="B353" s="137">
        <v>1010</v>
      </c>
      <c r="C353" s="632" t="s">
        <v>617</v>
      </c>
      <c r="D353" s="26"/>
      <c r="E353" s="23"/>
      <c r="F353" s="23" t="s">
        <v>73</v>
      </c>
      <c r="G353" s="68" t="s">
        <v>30</v>
      </c>
      <c r="H353" s="23" t="s">
        <v>43</v>
      </c>
      <c r="I353" s="68" t="s">
        <v>583</v>
      </c>
      <c r="J353" s="23" t="s">
        <v>584</v>
      </c>
      <c r="K353" s="23"/>
      <c r="L353" s="32" t="s">
        <v>625</v>
      </c>
      <c r="M353" s="28"/>
      <c r="N353" s="94"/>
      <c r="O353" s="30">
        <v>41137</v>
      </c>
      <c r="P353" s="17">
        <f t="shared" si="66"/>
        <v>45535</v>
      </c>
      <c r="Q353" s="31">
        <v>10</v>
      </c>
      <c r="R353" s="32">
        <v>120</v>
      </c>
      <c r="S353" s="32">
        <f>R353</f>
        <v>120</v>
      </c>
      <c r="T353" s="33">
        <f t="shared" si="68"/>
        <v>0</v>
      </c>
      <c r="U353" s="34">
        <v>0.1</v>
      </c>
      <c r="V353" s="626">
        <v>140000</v>
      </c>
      <c r="W353" s="36">
        <v>0</v>
      </c>
      <c r="X353" s="35">
        <v>140000</v>
      </c>
      <c r="Y353" s="36" t="e">
        <f>V353-#REF!</f>
        <v>#REF!</v>
      </c>
      <c r="Z353" s="117">
        <f t="shared" si="69"/>
        <v>0</v>
      </c>
      <c r="AA353" s="137" t="s">
        <v>45</v>
      </c>
      <c r="AB353" s="138" t="s">
        <v>37</v>
      </c>
      <c r="AC353" s="630"/>
      <c r="AD353" s="631">
        <v>7</v>
      </c>
    </row>
    <row r="354" spans="1:30" s="38" customFormat="1" x14ac:dyDescent="0.25">
      <c r="A354" s="621">
        <v>61</v>
      </c>
      <c r="B354" s="137">
        <v>1011</v>
      </c>
      <c r="C354" s="632" t="s">
        <v>606</v>
      </c>
      <c r="D354" s="26"/>
      <c r="E354" s="23"/>
      <c r="F354" s="23" t="s">
        <v>73</v>
      </c>
      <c r="G354" s="68" t="s">
        <v>30</v>
      </c>
      <c r="H354" s="23" t="s">
        <v>43</v>
      </c>
      <c r="I354" s="68" t="s">
        <v>583</v>
      </c>
      <c r="J354" s="23" t="s">
        <v>584</v>
      </c>
      <c r="K354" s="23"/>
      <c r="L354" s="32" t="s">
        <v>626</v>
      </c>
      <c r="M354" s="28"/>
      <c r="N354" s="94"/>
      <c r="O354" s="30">
        <v>41345</v>
      </c>
      <c r="P354" s="17">
        <f t="shared" si="66"/>
        <v>45535</v>
      </c>
      <c r="Q354" s="31">
        <v>10</v>
      </c>
      <c r="R354" s="32">
        <v>120</v>
      </c>
      <c r="S354" s="32">
        <v>120</v>
      </c>
      <c r="T354" s="33">
        <f t="shared" si="68"/>
        <v>0</v>
      </c>
      <c r="U354" s="34">
        <v>0.1</v>
      </c>
      <c r="V354" s="626">
        <v>76800</v>
      </c>
      <c r="W354" s="36">
        <v>0</v>
      </c>
      <c r="X354" s="36">
        <f>V354</f>
        <v>76800</v>
      </c>
      <c r="Y354" s="36" t="e">
        <f>V354-#REF!</f>
        <v>#REF!</v>
      </c>
      <c r="Z354" s="117">
        <f t="shared" si="69"/>
        <v>0</v>
      </c>
      <c r="AA354" s="137" t="s">
        <v>45</v>
      </c>
      <c r="AB354" s="138" t="s">
        <v>37</v>
      </c>
      <c r="AC354" s="630"/>
      <c r="AD354" s="631">
        <v>7</v>
      </c>
    </row>
    <row r="355" spans="1:30" s="38" customFormat="1" x14ac:dyDescent="0.25">
      <c r="A355" s="621">
        <v>62</v>
      </c>
      <c r="B355" s="137">
        <v>1012</v>
      </c>
      <c r="C355" s="632" t="s">
        <v>606</v>
      </c>
      <c r="D355" s="26"/>
      <c r="E355" s="23"/>
      <c r="F355" s="23" t="s">
        <v>73</v>
      </c>
      <c r="G355" s="68" t="s">
        <v>30</v>
      </c>
      <c r="H355" s="23" t="s">
        <v>43</v>
      </c>
      <c r="I355" s="68" t="s">
        <v>583</v>
      </c>
      <c r="J355" s="23" t="s">
        <v>584</v>
      </c>
      <c r="K355" s="23"/>
      <c r="L355" s="32" t="s">
        <v>626</v>
      </c>
      <c r="M355" s="28"/>
      <c r="N355" s="94"/>
      <c r="O355" s="30">
        <v>41345</v>
      </c>
      <c r="P355" s="17">
        <f t="shared" si="66"/>
        <v>45535</v>
      </c>
      <c r="Q355" s="31">
        <v>10</v>
      </c>
      <c r="R355" s="32">
        <v>120</v>
      </c>
      <c r="S355" s="32">
        <v>120</v>
      </c>
      <c r="T355" s="33">
        <f t="shared" si="68"/>
        <v>0</v>
      </c>
      <c r="U355" s="34">
        <v>0.1</v>
      </c>
      <c r="V355" s="626">
        <v>76800</v>
      </c>
      <c r="W355" s="36">
        <v>0</v>
      </c>
      <c r="X355" s="36">
        <f>V355</f>
        <v>76800</v>
      </c>
      <c r="Y355" s="36" t="e">
        <f>V355-#REF!</f>
        <v>#REF!</v>
      </c>
      <c r="Z355" s="117">
        <f t="shared" si="69"/>
        <v>0</v>
      </c>
      <c r="AA355" s="137" t="s">
        <v>45</v>
      </c>
      <c r="AB355" s="138" t="s">
        <v>37</v>
      </c>
      <c r="AC355" s="630"/>
      <c r="AD355" s="631">
        <v>7</v>
      </c>
    </row>
    <row r="356" spans="1:30" s="38" customFormat="1" x14ac:dyDescent="0.25">
      <c r="A356" s="621">
        <v>63</v>
      </c>
      <c r="B356" s="137">
        <v>1013</v>
      </c>
      <c r="C356" s="632" t="s">
        <v>606</v>
      </c>
      <c r="D356" s="26"/>
      <c r="E356" s="23"/>
      <c r="F356" s="23" t="s">
        <v>73</v>
      </c>
      <c r="G356" s="68" t="s">
        <v>30</v>
      </c>
      <c r="H356" s="23" t="s">
        <v>43</v>
      </c>
      <c r="I356" s="68" t="s">
        <v>583</v>
      </c>
      <c r="J356" s="23" t="s">
        <v>584</v>
      </c>
      <c r="K356" s="23"/>
      <c r="L356" s="32" t="s">
        <v>626</v>
      </c>
      <c r="M356" s="28"/>
      <c r="N356" s="94"/>
      <c r="O356" s="30">
        <v>41345</v>
      </c>
      <c r="P356" s="17">
        <f t="shared" si="66"/>
        <v>45535</v>
      </c>
      <c r="Q356" s="31">
        <v>10</v>
      </c>
      <c r="R356" s="32">
        <v>120</v>
      </c>
      <c r="S356" s="32">
        <v>120</v>
      </c>
      <c r="T356" s="33">
        <f t="shared" si="68"/>
        <v>0</v>
      </c>
      <c r="U356" s="34">
        <v>0.1</v>
      </c>
      <c r="V356" s="626">
        <v>76800</v>
      </c>
      <c r="W356" s="36">
        <v>0</v>
      </c>
      <c r="X356" s="36">
        <f>V356</f>
        <v>76800</v>
      </c>
      <c r="Y356" s="36" t="e">
        <f>V356-#REF!</f>
        <v>#REF!</v>
      </c>
      <c r="Z356" s="117">
        <f t="shared" si="69"/>
        <v>0</v>
      </c>
      <c r="AA356" s="137" t="s">
        <v>45</v>
      </c>
      <c r="AB356" s="138" t="s">
        <v>37</v>
      </c>
      <c r="AC356" s="630"/>
      <c r="AD356" s="631">
        <v>7</v>
      </c>
    </row>
    <row r="357" spans="1:30" s="38" customFormat="1" x14ac:dyDescent="0.25">
      <c r="A357" s="22">
        <v>64</v>
      </c>
      <c r="B357" s="66">
        <v>1103</v>
      </c>
      <c r="C357" s="93" t="s">
        <v>627</v>
      </c>
      <c r="D357" s="337"/>
      <c r="E357" s="338"/>
      <c r="F357" s="23" t="s">
        <v>475</v>
      </c>
      <c r="G357" s="68" t="s">
        <v>30</v>
      </c>
      <c r="H357" s="23" t="s">
        <v>43</v>
      </c>
      <c r="I357" s="68" t="s">
        <v>583</v>
      </c>
      <c r="J357" s="23" t="s">
        <v>584</v>
      </c>
      <c r="K357" s="23"/>
      <c r="L357" s="32" t="s">
        <v>628</v>
      </c>
      <c r="M357" s="28"/>
      <c r="N357" s="94"/>
      <c r="O357" s="30">
        <v>42073</v>
      </c>
      <c r="P357" s="17">
        <f t="shared" si="66"/>
        <v>45535</v>
      </c>
      <c r="Q357" s="31">
        <v>10</v>
      </c>
      <c r="R357" s="32">
        <v>120</v>
      </c>
      <c r="S357" s="32">
        <f t="shared" ref="S357:S420" si="70">DATEDIF(O357,P357,"M")</f>
        <v>113</v>
      </c>
      <c r="T357" s="33">
        <f t="shared" si="68"/>
        <v>7</v>
      </c>
      <c r="U357" s="34">
        <v>0.1</v>
      </c>
      <c r="V357" s="35">
        <v>130000</v>
      </c>
      <c r="W357" s="36">
        <f t="shared" ref="W357:W420" si="71">V357/R357</f>
        <v>1083.3333333333333</v>
      </c>
      <c r="X357" s="36">
        <f t="shared" ref="X357:X420" si="72">S357*W357</f>
        <v>122416.66666666666</v>
      </c>
      <c r="Y357" s="36" t="e">
        <f>V357-#REF!</f>
        <v>#REF!</v>
      </c>
      <c r="Z357" s="36">
        <f t="shared" si="69"/>
        <v>7583.333333333343</v>
      </c>
      <c r="AA357" s="23" t="s">
        <v>45</v>
      </c>
      <c r="AB357" s="28" t="s">
        <v>37</v>
      </c>
      <c r="AC357" s="37" t="s">
        <v>30</v>
      </c>
    </row>
    <row r="358" spans="1:30" s="38" customFormat="1" x14ac:dyDescent="0.25">
      <c r="A358" s="22">
        <v>65</v>
      </c>
      <c r="B358" s="66">
        <v>1112</v>
      </c>
      <c r="C358" s="93" t="s">
        <v>629</v>
      </c>
      <c r="D358" s="26"/>
      <c r="E358" s="23"/>
      <c r="F358" s="23" t="s">
        <v>593</v>
      </c>
      <c r="G358" s="68" t="s">
        <v>30</v>
      </c>
      <c r="H358" s="23" t="s">
        <v>32</v>
      </c>
      <c r="I358" s="68" t="s">
        <v>583</v>
      </c>
      <c r="J358" s="23" t="s">
        <v>584</v>
      </c>
      <c r="K358" s="23"/>
      <c r="L358" s="32" t="s">
        <v>630</v>
      </c>
      <c r="M358" s="28"/>
      <c r="N358" s="94"/>
      <c r="O358" s="30">
        <v>42321</v>
      </c>
      <c r="P358" s="17">
        <f t="shared" ref="P358:P421" si="73">+$P$2</f>
        <v>45535</v>
      </c>
      <c r="Q358" s="31">
        <v>10</v>
      </c>
      <c r="R358" s="32">
        <v>120</v>
      </c>
      <c r="S358" s="32">
        <f t="shared" si="70"/>
        <v>105</v>
      </c>
      <c r="T358" s="33">
        <f t="shared" ref="T358:T421" si="74">R358-S358</f>
        <v>15</v>
      </c>
      <c r="U358" s="34">
        <v>0.1</v>
      </c>
      <c r="V358" s="35">
        <v>90461</v>
      </c>
      <c r="W358" s="36">
        <f t="shared" si="71"/>
        <v>753.8416666666667</v>
      </c>
      <c r="X358" s="36">
        <f t="shared" si="72"/>
        <v>79153.375</v>
      </c>
      <c r="Y358" s="36" t="e">
        <f>V358-#REF!</f>
        <v>#REF!</v>
      </c>
      <c r="Z358" s="36">
        <f t="shared" ref="Z358:Z421" si="75">V358-X358</f>
        <v>11307.625</v>
      </c>
      <c r="AA358" s="23" t="s">
        <v>45</v>
      </c>
      <c r="AB358" s="28" t="s">
        <v>37</v>
      </c>
      <c r="AC358" s="37" t="s">
        <v>30</v>
      </c>
    </row>
    <row r="359" spans="1:30" s="38" customFormat="1" x14ac:dyDescent="0.25">
      <c r="A359" s="22">
        <v>66</v>
      </c>
      <c r="B359" s="66">
        <v>1114</v>
      </c>
      <c r="C359" s="93" t="s">
        <v>631</v>
      </c>
      <c r="D359" s="26"/>
      <c r="E359" s="23"/>
      <c r="F359" s="23" t="s">
        <v>475</v>
      </c>
      <c r="G359" s="68" t="s">
        <v>30</v>
      </c>
      <c r="H359" s="23" t="s">
        <v>43</v>
      </c>
      <c r="I359" s="68" t="s">
        <v>583</v>
      </c>
      <c r="J359" s="23" t="s">
        <v>584</v>
      </c>
      <c r="K359" s="23"/>
      <c r="L359" s="32" t="s">
        <v>632</v>
      </c>
      <c r="M359" s="28"/>
      <c r="N359" s="94"/>
      <c r="O359" s="30">
        <v>42310</v>
      </c>
      <c r="P359" s="17">
        <f t="shared" si="73"/>
        <v>45535</v>
      </c>
      <c r="Q359" s="31">
        <v>10</v>
      </c>
      <c r="R359" s="32">
        <v>120</v>
      </c>
      <c r="S359" s="32">
        <f t="shared" si="70"/>
        <v>105</v>
      </c>
      <c r="T359" s="33">
        <f t="shared" si="74"/>
        <v>15</v>
      </c>
      <c r="U359" s="34">
        <v>0.1</v>
      </c>
      <c r="V359" s="35">
        <v>108480</v>
      </c>
      <c r="W359" s="36">
        <f t="shared" si="71"/>
        <v>904</v>
      </c>
      <c r="X359" s="36">
        <f t="shared" si="72"/>
        <v>94920</v>
      </c>
      <c r="Y359" s="36" t="e">
        <f>V359-#REF!</f>
        <v>#REF!</v>
      </c>
      <c r="Z359" s="36">
        <f t="shared" si="75"/>
        <v>13560</v>
      </c>
      <c r="AA359" s="23" t="s">
        <v>45</v>
      </c>
      <c r="AB359" s="28" t="s">
        <v>37</v>
      </c>
      <c r="AC359" s="37" t="s">
        <v>30</v>
      </c>
    </row>
    <row r="360" spans="1:30" s="38" customFormat="1" x14ac:dyDescent="0.25">
      <c r="A360" s="22">
        <v>67</v>
      </c>
      <c r="B360" s="66">
        <v>1124</v>
      </c>
      <c r="C360" s="93" t="s">
        <v>633</v>
      </c>
      <c r="D360" s="26"/>
      <c r="E360" s="23"/>
      <c r="F360" s="23" t="s">
        <v>133</v>
      </c>
      <c r="G360" s="68" t="s">
        <v>30</v>
      </c>
      <c r="H360" s="23" t="s">
        <v>65</v>
      </c>
      <c r="I360" s="68" t="s">
        <v>583</v>
      </c>
      <c r="J360" s="23" t="s">
        <v>584</v>
      </c>
      <c r="K360" s="23"/>
      <c r="L360" s="32" t="s">
        <v>634</v>
      </c>
      <c r="M360" s="28"/>
      <c r="N360" s="94"/>
      <c r="O360" s="30">
        <v>42389</v>
      </c>
      <c r="P360" s="17">
        <f t="shared" si="73"/>
        <v>45535</v>
      </c>
      <c r="Q360" s="31">
        <v>10</v>
      </c>
      <c r="R360" s="32">
        <v>120</v>
      </c>
      <c r="S360" s="32">
        <f t="shared" si="70"/>
        <v>103</v>
      </c>
      <c r="T360" s="33">
        <f t="shared" si="74"/>
        <v>17</v>
      </c>
      <c r="U360" s="34">
        <v>0.1</v>
      </c>
      <c r="V360" s="35">
        <v>242000</v>
      </c>
      <c r="W360" s="36">
        <f t="shared" si="71"/>
        <v>2016.6666666666667</v>
      </c>
      <c r="X360" s="36">
        <f t="shared" si="72"/>
        <v>207716.66666666669</v>
      </c>
      <c r="Y360" s="36" t="e">
        <f>V360-#REF!</f>
        <v>#REF!</v>
      </c>
      <c r="Z360" s="36">
        <f t="shared" si="75"/>
        <v>34283.333333333314</v>
      </c>
      <c r="AA360" s="23" t="s">
        <v>45</v>
      </c>
      <c r="AB360" s="28" t="s">
        <v>37</v>
      </c>
      <c r="AC360" s="37" t="s">
        <v>635</v>
      </c>
    </row>
    <row r="361" spans="1:30" s="38" customFormat="1" x14ac:dyDescent="0.25">
      <c r="A361" s="22">
        <v>68</v>
      </c>
      <c r="B361" s="66">
        <v>1125</v>
      </c>
      <c r="C361" s="93" t="s">
        <v>633</v>
      </c>
      <c r="D361" s="84"/>
      <c r="E361" s="82"/>
      <c r="F361" s="82" t="s">
        <v>133</v>
      </c>
      <c r="G361" s="68" t="s">
        <v>30</v>
      </c>
      <c r="H361" s="82" t="s">
        <v>65</v>
      </c>
      <c r="I361" s="68" t="s">
        <v>583</v>
      </c>
      <c r="J361" s="23" t="s">
        <v>584</v>
      </c>
      <c r="K361" s="82"/>
      <c r="L361" s="33" t="s">
        <v>634</v>
      </c>
      <c r="M361" s="85"/>
      <c r="N361" s="94"/>
      <c r="O361" s="30">
        <v>42389</v>
      </c>
      <c r="P361" s="17">
        <f t="shared" si="73"/>
        <v>45535</v>
      </c>
      <c r="Q361" s="88">
        <v>10</v>
      </c>
      <c r="R361" s="33">
        <v>120</v>
      </c>
      <c r="S361" s="33">
        <f t="shared" si="70"/>
        <v>103</v>
      </c>
      <c r="T361" s="33">
        <f t="shared" si="74"/>
        <v>17</v>
      </c>
      <c r="U361" s="90">
        <v>0.1</v>
      </c>
      <c r="V361" s="36">
        <v>242000</v>
      </c>
      <c r="W361" s="36">
        <f t="shared" si="71"/>
        <v>2016.6666666666667</v>
      </c>
      <c r="X361" s="36">
        <f t="shared" si="72"/>
        <v>207716.66666666669</v>
      </c>
      <c r="Y361" s="36" t="e">
        <f>V361-#REF!</f>
        <v>#REF!</v>
      </c>
      <c r="Z361" s="36">
        <f t="shared" si="75"/>
        <v>34283.333333333314</v>
      </c>
      <c r="AA361" s="82" t="s">
        <v>45</v>
      </c>
      <c r="AB361" s="85" t="s">
        <v>37</v>
      </c>
      <c r="AC361" s="37"/>
    </row>
    <row r="362" spans="1:30" s="38" customFormat="1" x14ac:dyDescent="0.25">
      <c r="A362" s="22">
        <v>69</v>
      </c>
      <c r="B362" s="66">
        <v>1126</v>
      </c>
      <c r="C362" s="93" t="s">
        <v>633</v>
      </c>
      <c r="D362" s="26"/>
      <c r="E362" s="23"/>
      <c r="F362" s="23" t="s">
        <v>133</v>
      </c>
      <c r="G362" s="68" t="s">
        <v>30</v>
      </c>
      <c r="H362" s="23" t="s">
        <v>65</v>
      </c>
      <c r="I362" s="68" t="s">
        <v>583</v>
      </c>
      <c r="J362" s="23" t="s">
        <v>584</v>
      </c>
      <c r="K362" s="23"/>
      <c r="L362" s="32" t="s">
        <v>634</v>
      </c>
      <c r="M362" s="28"/>
      <c r="N362" s="94"/>
      <c r="O362" s="30">
        <v>42389</v>
      </c>
      <c r="P362" s="17">
        <f t="shared" si="73"/>
        <v>45535</v>
      </c>
      <c r="Q362" s="31">
        <v>10</v>
      </c>
      <c r="R362" s="32">
        <v>120</v>
      </c>
      <c r="S362" s="32">
        <f t="shared" si="70"/>
        <v>103</v>
      </c>
      <c r="T362" s="33">
        <f t="shared" si="74"/>
        <v>17</v>
      </c>
      <c r="U362" s="34">
        <v>0.1</v>
      </c>
      <c r="V362" s="35">
        <v>242000</v>
      </c>
      <c r="W362" s="36">
        <f t="shared" si="71"/>
        <v>2016.6666666666667</v>
      </c>
      <c r="X362" s="36">
        <f t="shared" si="72"/>
        <v>207716.66666666669</v>
      </c>
      <c r="Y362" s="36" t="e">
        <f>V362-#REF!</f>
        <v>#REF!</v>
      </c>
      <c r="Z362" s="36">
        <f t="shared" si="75"/>
        <v>34283.333333333314</v>
      </c>
      <c r="AA362" s="23" t="s">
        <v>45</v>
      </c>
      <c r="AB362" s="28" t="s">
        <v>37</v>
      </c>
      <c r="AC362" s="37"/>
    </row>
    <row r="363" spans="1:30" s="38" customFormat="1" x14ac:dyDescent="0.25">
      <c r="A363" s="22">
        <v>70</v>
      </c>
      <c r="B363" s="66">
        <v>1127</v>
      </c>
      <c r="C363" s="93" t="s">
        <v>633</v>
      </c>
      <c r="D363" s="26"/>
      <c r="E363" s="23"/>
      <c r="F363" s="23" t="s">
        <v>133</v>
      </c>
      <c r="G363" s="68" t="s">
        <v>30</v>
      </c>
      <c r="H363" s="23" t="s">
        <v>65</v>
      </c>
      <c r="I363" s="68" t="s">
        <v>583</v>
      </c>
      <c r="J363" s="23" t="s">
        <v>584</v>
      </c>
      <c r="K363" s="23"/>
      <c r="L363" s="32" t="s">
        <v>634</v>
      </c>
      <c r="M363" s="28"/>
      <c r="N363" s="94"/>
      <c r="O363" s="30">
        <v>42389</v>
      </c>
      <c r="P363" s="17">
        <f t="shared" si="73"/>
        <v>45535</v>
      </c>
      <c r="Q363" s="31">
        <v>10</v>
      </c>
      <c r="R363" s="32">
        <v>120</v>
      </c>
      <c r="S363" s="32">
        <f t="shared" si="70"/>
        <v>103</v>
      </c>
      <c r="T363" s="33">
        <f t="shared" si="74"/>
        <v>17</v>
      </c>
      <c r="U363" s="34">
        <v>0.1</v>
      </c>
      <c r="V363" s="35">
        <v>242000</v>
      </c>
      <c r="W363" s="36">
        <f t="shared" si="71"/>
        <v>2016.6666666666667</v>
      </c>
      <c r="X363" s="36">
        <f t="shared" si="72"/>
        <v>207716.66666666669</v>
      </c>
      <c r="Y363" s="36" t="e">
        <f>V363-#REF!</f>
        <v>#REF!</v>
      </c>
      <c r="Z363" s="36">
        <f t="shared" si="75"/>
        <v>34283.333333333314</v>
      </c>
      <c r="AA363" s="23" t="s">
        <v>45</v>
      </c>
      <c r="AB363" s="28" t="s">
        <v>37</v>
      </c>
      <c r="AC363" s="37" t="s">
        <v>635</v>
      </c>
    </row>
    <row r="364" spans="1:30" s="38" customFormat="1" x14ac:dyDescent="0.25">
      <c r="A364" s="22">
        <v>71</v>
      </c>
      <c r="B364" s="66">
        <v>1128</v>
      </c>
      <c r="C364" s="93" t="s">
        <v>633</v>
      </c>
      <c r="D364" s="26"/>
      <c r="E364" s="23"/>
      <c r="F364" s="23" t="s">
        <v>133</v>
      </c>
      <c r="G364" s="68" t="s">
        <v>30</v>
      </c>
      <c r="H364" s="23" t="s">
        <v>65</v>
      </c>
      <c r="I364" s="68" t="s">
        <v>583</v>
      </c>
      <c r="J364" s="23" t="s">
        <v>584</v>
      </c>
      <c r="K364" s="23"/>
      <c r="L364" s="32" t="s">
        <v>634</v>
      </c>
      <c r="M364" s="28"/>
      <c r="N364" s="94"/>
      <c r="O364" s="30">
        <v>42389</v>
      </c>
      <c r="P364" s="17">
        <f t="shared" si="73"/>
        <v>45535</v>
      </c>
      <c r="Q364" s="31">
        <v>10</v>
      </c>
      <c r="R364" s="32">
        <v>120</v>
      </c>
      <c r="S364" s="32">
        <f t="shared" si="70"/>
        <v>103</v>
      </c>
      <c r="T364" s="33">
        <f t="shared" si="74"/>
        <v>17</v>
      </c>
      <c r="U364" s="34">
        <v>0.1</v>
      </c>
      <c r="V364" s="35">
        <v>242000</v>
      </c>
      <c r="W364" s="36">
        <f t="shared" si="71"/>
        <v>2016.6666666666667</v>
      </c>
      <c r="X364" s="36">
        <f t="shared" si="72"/>
        <v>207716.66666666669</v>
      </c>
      <c r="Y364" s="36" t="e">
        <f>V364-#REF!</f>
        <v>#REF!</v>
      </c>
      <c r="Z364" s="36">
        <f t="shared" si="75"/>
        <v>34283.333333333314</v>
      </c>
      <c r="AA364" s="23" t="s">
        <v>45</v>
      </c>
      <c r="AB364" s="28" t="s">
        <v>37</v>
      </c>
      <c r="AC364" s="37"/>
    </row>
    <row r="365" spans="1:30" s="38" customFormat="1" x14ac:dyDescent="0.25">
      <c r="A365" s="22">
        <v>72</v>
      </c>
      <c r="B365" s="66">
        <v>1129</v>
      </c>
      <c r="C365" s="93" t="s">
        <v>633</v>
      </c>
      <c r="D365" s="26"/>
      <c r="E365" s="23"/>
      <c r="F365" s="23" t="s">
        <v>133</v>
      </c>
      <c r="G365" s="68" t="s">
        <v>30</v>
      </c>
      <c r="H365" s="23" t="s">
        <v>65</v>
      </c>
      <c r="I365" s="68" t="s">
        <v>583</v>
      </c>
      <c r="J365" s="23" t="s">
        <v>584</v>
      </c>
      <c r="K365" s="23"/>
      <c r="L365" s="32" t="s">
        <v>634</v>
      </c>
      <c r="M365" s="28"/>
      <c r="N365" s="94"/>
      <c r="O365" s="30">
        <v>42389</v>
      </c>
      <c r="P365" s="17">
        <f t="shared" si="73"/>
        <v>45535</v>
      </c>
      <c r="Q365" s="31">
        <v>10</v>
      </c>
      <c r="R365" s="32">
        <v>120</v>
      </c>
      <c r="S365" s="32">
        <f t="shared" si="70"/>
        <v>103</v>
      </c>
      <c r="T365" s="33">
        <f t="shared" si="74"/>
        <v>17</v>
      </c>
      <c r="U365" s="34">
        <v>0.1</v>
      </c>
      <c r="V365" s="35">
        <v>242000</v>
      </c>
      <c r="W365" s="36">
        <f t="shared" si="71"/>
        <v>2016.6666666666667</v>
      </c>
      <c r="X365" s="36">
        <f t="shared" si="72"/>
        <v>207716.66666666669</v>
      </c>
      <c r="Y365" s="36" t="e">
        <f>V365-#REF!</f>
        <v>#REF!</v>
      </c>
      <c r="Z365" s="36">
        <f t="shared" si="75"/>
        <v>34283.333333333314</v>
      </c>
      <c r="AA365" s="23" t="s">
        <v>45</v>
      </c>
      <c r="AB365" s="28" t="s">
        <v>37</v>
      </c>
      <c r="AC365" s="37"/>
    </row>
    <row r="366" spans="1:30" s="38" customFormat="1" x14ac:dyDescent="0.25">
      <c r="A366" s="22">
        <v>73</v>
      </c>
      <c r="B366" s="66">
        <v>1130</v>
      </c>
      <c r="C366" s="93" t="s">
        <v>633</v>
      </c>
      <c r="D366" s="26"/>
      <c r="E366" s="23"/>
      <c r="F366" s="23" t="s">
        <v>133</v>
      </c>
      <c r="G366" s="68" t="s">
        <v>30</v>
      </c>
      <c r="H366" s="23" t="s">
        <v>65</v>
      </c>
      <c r="I366" s="68" t="s">
        <v>583</v>
      </c>
      <c r="J366" s="23" t="s">
        <v>584</v>
      </c>
      <c r="K366" s="23"/>
      <c r="L366" s="32" t="s">
        <v>634</v>
      </c>
      <c r="M366" s="28"/>
      <c r="N366" s="94"/>
      <c r="O366" s="30">
        <v>42389</v>
      </c>
      <c r="P366" s="17">
        <f t="shared" si="73"/>
        <v>45535</v>
      </c>
      <c r="Q366" s="31">
        <v>10</v>
      </c>
      <c r="R366" s="32">
        <v>120</v>
      </c>
      <c r="S366" s="32">
        <f t="shared" si="70"/>
        <v>103</v>
      </c>
      <c r="T366" s="33">
        <f t="shared" si="74"/>
        <v>17</v>
      </c>
      <c r="U366" s="34">
        <v>0.1</v>
      </c>
      <c r="V366" s="35">
        <v>242000</v>
      </c>
      <c r="W366" s="36">
        <f t="shared" si="71"/>
        <v>2016.6666666666667</v>
      </c>
      <c r="X366" s="36">
        <f t="shared" si="72"/>
        <v>207716.66666666669</v>
      </c>
      <c r="Y366" s="36" t="e">
        <f>V366-#REF!</f>
        <v>#REF!</v>
      </c>
      <c r="Z366" s="36">
        <f t="shared" si="75"/>
        <v>34283.333333333314</v>
      </c>
      <c r="AA366" s="23" t="s">
        <v>45</v>
      </c>
      <c r="AB366" s="28" t="s">
        <v>37</v>
      </c>
      <c r="AC366" s="37"/>
    </row>
    <row r="367" spans="1:30" s="38" customFormat="1" x14ac:dyDescent="0.25">
      <c r="A367" s="22">
        <v>74</v>
      </c>
      <c r="B367" s="66">
        <v>1131</v>
      </c>
      <c r="C367" s="93" t="s">
        <v>633</v>
      </c>
      <c r="D367" s="26"/>
      <c r="E367" s="23"/>
      <c r="F367" s="23" t="s">
        <v>133</v>
      </c>
      <c r="G367" s="68" t="s">
        <v>30</v>
      </c>
      <c r="H367" s="23" t="s">
        <v>65</v>
      </c>
      <c r="I367" s="68" t="s">
        <v>583</v>
      </c>
      <c r="J367" s="23" t="s">
        <v>584</v>
      </c>
      <c r="K367" s="23"/>
      <c r="L367" s="32" t="s">
        <v>634</v>
      </c>
      <c r="M367" s="28"/>
      <c r="N367" s="94"/>
      <c r="O367" s="30">
        <v>42389</v>
      </c>
      <c r="P367" s="17">
        <f t="shared" si="73"/>
        <v>45535</v>
      </c>
      <c r="Q367" s="31">
        <v>10</v>
      </c>
      <c r="R367" s="32">
        <v>120</v>
      </c>
      <c r="S367" s="32">
        <f t="shared" si="70"/>
        <v>103</v>
      </c>
      <c r="T367" s="33">
        <f t="shared" si="74"/>
        <v>17</v>
      </c>
      <c r="U367" s="34">
        <v>0.1</v>
      </c>
      <c r="V367" s="35">
        <v>242000</v>
      </c>
      <c r="W367" s="36">
        <f t="shared" si="71"/>
        <v>2016.6666666666667</v>
      </c>
      <c r="X367" s="36">
        <f t="shared" si="72"/>
        <v>207716.66666666669</v>
      </c>
      <c r="Y367" s="36" t="e">
        <f>V367-#REF!</f>
        <v>#REF!</v>
      </c>
      <c r="Z367" s="36">
        <f t="shared" si="75"/>
        <v>34283.333333333314</v>
      </c>
      <c r="AA367" s="23" t="s">
        <v>45</v>
      </c>
      <c r="AB367" s="28" t="s">
        <v>37</v>
      </c>
      <c r="AC367" s="37"/>
    </row>
    <row r="368" spans="1:30" s="38" customFormat="1" x14ac:dyDescent="0.25">
      <c r="A368" s="22">
        <v>75</v>
      </c>
      <c r="B368" s="66">
        <v>1191</v>
      </c>
      <c r="C368" s="93" t="s">
        <v>636</v>
      </c>
      <c r="D368" s="26"/>
      <c r="E368" s="23" t="s">
        <v>637</v>
      </c>
      <c r="F368" s="23" t="s">
        <v>73</v>
      </c>
      <c r="G368" s="68" t="s">
        <v>30</v>
      </c>
      <c r="H368" s="23" t="s">
        <v>43</v>
      </c>
      <c r="I368" s="68" t="s">
        <v>583</v>
      </c>
      <c r="J368" s="23" t="s">
        <v>584</v>
      </c>
      <c r="K368" s="23"/>
      <c r="L368" s="32" t="s">
        <v>638</v>
      </c>
      <c r="M368" s="28"/>
      <c r="N368" s="94"/>
      <c r="O368" s="30">
        <v>42643</v>
      </c>
      <c r="P368" s="17">
        <f t="shared" si="73"/>
        <v>45535</v>
      </c>
      <c r="Q368" s="31">
        <v>10</v>
      </c>
      <c r="R368" s="32">
        <v>120</v>
      </c>
      <c r="S368" s="32">
        <f t="shared" si="70"/>
        <v>95</v>
      </c>
      <c r="T368" s="33">
        <f t="shared" si="74"/>
        <v>25</v>
      </c>
      <c r="U368" s="34">
        <v>0.1</v>
      </c>
      <c r="V368" s="35">
        <v>174975</v>
      </c>
      <c r="W368" s="36">
        <f t="shared" si="71"/>
        <v>1458.125</v>
      </c>
      <c r="X368" s="36">
        <f t="shared" si="72"/>
        <v>138521.875</v>
      </c>
      <c r="Y368" s="36" t="e">
        <f>V368-#REF!</f>
        <v>#REF!</v>
      </c>
      <c r="Z368" s="36">
        <f t="shared" si="75"/>
        <v>36453.125</v>
      </c>
      <c r="AA368" s="23" t="s">
        <v>45</v>
      </c>
      <c r="AB368" s="28" t="s">
        <v>37</v>
      </c>
      <c r="AC368" s="37"/>
    </row>
    <row r="369" spans="1:29" s="38" customFormat="1" x14ac:dyDescent="0.25">
      <c r="A369" s="22">
        <v>76</v>
      </c>
      <c r="B369" s="66">
        <v>1222</v>
      </c>
      <c r="C369" s="93" t="s">
        <v>639</v>
      </c>
      <c r="D369" s="26"/>
      <c r="E369" s="23"/>
      <c r="F369" s="23" t="s">
        <v>389</v>
      </c>
      <c r="G369" s="68" t="s">
        <v>30</v>
      </c>
      <c r="H369" s="23" t="s">
        <v>65</v>
      </c>
      <c r="I369" s="68" t="s">
        <v>583</v>
      </c>
      <c r="J369" s="23" t="s">
        <v>584</v>
      </c>
      <c r="K369" s="23"/>
      <c r="L369" s="32" t="s">
        <v>640</v>
      </c>
      <c r="M369" s="28"/>
      <c r="N369" s="94"/>
      <c r="O369" s="30">
        <v>42678</v>
      </c>
      <c r="P369" s="17">
        <f t="shared" si="73"/>
        <v>45535</v>
      </c>
      <c r="Q369" s="31">
        <v>10</v>
      </c>
      <c r="R369" s="32">
        <v>120</v>
      </c>
      <c r="S369" s="32">
        <f t="shared" si="70"/>
        <v>93</v>
      </c>
      <c r="T369" s="33">
        <f t="shared" si="74"/>
        <v>27</v>
      </c>
      <c r="U369" s="34">
        <v>0.1</v>
      </c>
      <c r="V369" s="35">
        <v>118875</v>
      </c>
      <c r="W369" s="36">
        <f t="shared" si="71"/>
        <v>990.625</v>
      </c>
      <c r="X369" s="36">
        <f t="shared" si="72"/>
        <v>92128.125</v>
      </c>
      <c r="Y369" s="36" t="e">
        <f>V369-#REF!</f>
        <v>#REF!</v>
      </c>
      <c r="Z369" s="36">
        <f t="shared" si="75"/>
        <v>26746.875</v>
      </c>
      <c r="AA369" s="23" t="s">
        <v>45</v>
      </c>
      <c r="AB369" s="28" t="s">
        <v>37</v>
      </c>
      <c r="AC369" s="37"/>
    </row>
    <row r="370" spans="1:29" s="38" customFormat="1" x14ac:dyDescent="0.25">
      <c r="A370" s="22">
        <v>77</v>
      </c>
      <c r="B370" s="66">
        <v>1223</v>
      </c>
      <c r="C370" s="93" t="s">
        <v>639</v>
      </c>
      <c r="D370" s="26"/>
      <c r="E370" s="23"/>
      <c r="F370" s="23" t="s">
        <v>451</v>
      </c>
      <c r="G370" s="68" t="s">
        <v>30</v>
      </c>
      <c r="H370" s="23" t="s">
        <v>65</v>
      </c>
      <c r="I370" s="68" t="s">
        <v>583</v>
      </c>
      <c r="J370" s="23" t="s">
        <v>584</v>
      </c>
      <c r="K370" s="23"/>
      <c r="L370" s="32" t="s">
        <v>640</v>
      </c>
      <c r="M370" s="28"/>
      <c r="N370" s="94"/>
      <c r="O370" s="30">
        <v>42678</v>
      </c>
      <c r="P370" s="17">
        <f t="shared" si="73"/>
        <v>45535</v>
      </c>
      <c r="Q370" s="31">
        <v>10</v>
      </c>
      <c r="R370" s="32">
        <v>120</v>
      </c>
      <c r="S370" s="32">
        <f t="shared" si="70"/>
        <v>93</v>
      </c>
      <c r="T370" s="33">
        <f t="shared" si="74"/>
        <v>27</v>
      </c>
      <c r="U370" s="34">
        <v>0.1</v>
      </c>
      <c r="V370" s="35">
        <v>118875</v>
      </c>
      <c r="W370" s="36">
        <f t="shared" si="71"/>
        <v>990.625</v>
      </c>
      <c r="X370" s="36">
        <f t="shared" si="72"/>
        <v>92128.125</v>
      </c>
      <c r="Y370" s="36" t="e">
        <f>V370-#REF!</f>
        <v>#REF!</v>
      </c>
      <c r="Z370" s="36">
        <f t="shared" si="75"/>
        <v>26746.875</v>
      </c>
      <c r="AA370" s="23" t="s">
        <v>45</v>
      </c>
      <c r="AB370" s="28" t="s">
        <v>37</v>
      </c>
      <c r="AC370" s="37"/>
    </row>
    <row r="371" spans="1:29" s="38" customFormat="1" x14ac:dyDescent="0.25">
      <c r="A371" s="22">
        <v>78</v>
      </c>
      <c r="B371" s="66">
        <v>1224</v>
      </c>
      <c r="C371" s="93" t="s">
        <v>641</v>
      </c>
      <c r="D371" s="26"/>
      <c r="E371" s="23"/>
      <c r="F371" s="23" t="s">
        <v>590</v>
      </c>
      <c r="G371" s="68" t="s">
        <v>30</v>
      </c>
      <c r="H371" s="23" t="s">
        <v>43</v>
      </c>
      <c r="I371" s="68" t="s">
        <v>583</v>
      </c>
      <c r="J371" s="23" t="s">
        <v>584</v>
      </c>
      <c r="K371" s="23"/>
      <c r="L371" s="32" t="s">
        <v>640</v>
      </c>
      <c r="M371" s="28"/>
      <c r="N371" s="94"/>
      <c r="O371" s="333">
        <v>42678</v>
      </c>
      <c r="P371" s="17">
        <f t="shared" si="73"/>
        <v>45535</v>
      </c>
      <c r="Q371" s="31">
        <v>10</v>
      </c>
      <c r="R371" s="32">
        <v>120</v>
      </c>
      <c r="S371" s="32">
        <f t="shared" si="70"/>
        <v>93</v>
      </c>
      <c r="T371" s="33">
        <f t="shared" si="74"/>
        <v>27</v>
      </c>
      <c r="U371" s="34">
        <v>0.1</v>
      </c>
      <c r="V371" s="35">
        <v>118875</v>
      </c>
      <c r="W371" s="36">
        <f t="shared" si="71"/>
        <v>990.625</v>
      </c>
      <c r="X371" s="36">
        <f t="shared" si="72"/>
        <v>92128.125</v>
      </c>
      <c r="Y371" s="36" t="e">
        <f>V371-#REF!</f>
        <v>#REF!</v>
      </c>
      <c r="Z371" s="36">
        <f t="shared" si="75"/>
        <v>26746.875</v>
      </c>
      <c r="AA371" s="66"/>
      <c r="AB371" s="119"/>
      <c r="AC371" s="120"/>
    </row>
    <row r="372" spans="1:29" s="38" customFormat="1" x14ac:dyDescent="0.25">
      <c r="A372" s="22">
        <v>79</v>
      </c>
      <c r="B372" s="66">
        <v>1225</v>
      </c>
      <c r="C372" s="93" t="s">
        <v>641</v>
      </c>
      <c r="D372" s="84"/>
      <c r="E372" s="82"/>
      <c r="F372" s="82" t="s">
        <v>590</v>
      </c>
      <c r="G372" s="68" t="s">
        <v>30</v>
      </c>
      <c r="H372" s="82" t="s">
        <v>43</v>
      </c>
      <c r="I372" s="68" t="s">
        <v>583</v>
      </c>
      <c r="J372" s="23" t="s">
        <v>584</v>
      </c>
      <c r="K372" s="82"/>
      <c r="L372" s="33" t="s">
        <v>640</v>
      </c>
      <c r="M372" s="85"/>
      <c r="N372" s="94"/>
      <c r="O372" s="333">
        <v>42678</v>
      </c>
      <c r="P372" s="17">
        <f t="shared" si="73"/>
        <v>45535</v>
      </c>
      <c r="Q372" s="88">
        <v>10</v>
      </c>
      <c r="R372" s="33">
        <v>120</v>
      </c>
      <c r="S372" s="33">
        <f t="shared" si="70"/>
        <v>93</v>
      </c>
      <c r="T372" s="33">
        <f t="shared" si="74"/>
        <v>27</v>
      </c>
      <c r="U372" s="90">
        <v>0.1</v>
      </c>
      <c r="V372" s="36">
        <v>118875</v>
      </c>
      <c r="W372" s="36">
        <f t="shared" si="71"/>
        <v>990.625</v>
      </c>
      <c r="X372" s="36">
        <f t="shared" si="72"/>
        <v>92128.125</v>
      </c>
      <c r="Y372" s="36" t="e">
        <f>V372-#REF!</f>
        <v>#REF!</v>
      </c>
      <c r="Z372" s="36">
        <f t="shared" si="75"/>
        <v>26746.875</v>
      </c>
      <c r="AA372" s="129"/>
      <c r="AB372" s="263"/>
      <c r="AC372" s="120"/>
    </row>
    <row r="373" spans="1:29" s="38" customFormat="1" x14ac:dyDescent="0.25">
      <c r="A373" s="22">
        <v>80</v>
      </c>
      <c r="B373" s="66">
        <v>1226</v>
      </c>
      <c r="C373" s="93" t="s">
        <v>639</v>
      </c>
      <c r="D373" s="26"/>
      <c r="E373" s="23"/>
      <c r="F373" s="23" t="s">
        <v>64</v>
      </c>
      <c r="G373" s="68" t="s">
        <v>30</v>
      </c>
      <c r="H373" s="23" t="s">
        <v>65</v>
      </c>
      <c r="I373" s="68" t="s">
        <v>583</v>
      </c>
      <c r="J373" s="23" t="s">
        <v>584</v>
      </c>
      <c r="K373" s="23"/>
      <c r="L373" s="32" t="s">
        <v>640</v>
      </c>
      <c r="M373" s="28"/>
      <c r="N373" s="94"/>
      <c r="O373" s="30">
        <v>42678</v>
      </c>
      <c r="P373" s="17">
        <f t="shared" si="73"/>
        <v>45535</v>
      </c>
      <c r="Q373" s="31">
        <v>10</v>
      </c>
      <c r="R373" s="32">
        <v>120</v>
      </c>
      <c r="S373" s="32">
        <f t="shared" si="70"/>
        <v>93</v>
      </c>
      <c r="T373" s="33">
        <f t="shared" si="74"/>
        <v>27</v>
      </c>
      <c r="U373" s="34">
        <v>0.1</v>
      </c>
      <c r="V373" s="35">
        <v>118875</v>
      </c>
      <c r="W373" s="36">
        <f t="shared" si="71"/>
        <v>990.625</v>
      </c>
      <c r="X373" s="36">
        <f t="shared" si="72"/>
        <v>92128.125</v>
      </c>
      <c r="Y373" s="36" t="e">
        <f>V373-#REF!</f>
        <v>#REF!</v>
      </c>
      <c r="Z373" s="36">
        <f t="shared" si="75"/>
        <v>26746.875</v>
      </c>
      <c r="AA373" s="23" t="s">
        <v>45</v>
      </c>
      <c r="AB373" s="28" t="s">
        <v>37</v>
      </c>
      <c r="AC373" s="37"/>
    </row>
    <row r="374" spans="1:29" s="38" customFormat="1" x14ac:dyDescent="0.25">
      <c r="A374" s="22">
        <v>81</v>
      </c>
      <c r="B374" s="66">
        <v>1227</v>
      </c>
      <c r="C374" s="93" t="s">
        <v>642</v>
      </c>
      <c r="D374" s="26"/>
      <c r="E374" s="23"/>
      <c r="F374" s="23" t="s">
        <v>389</v>
      </c>
      <c r="G374" s="68" t="s">
        <v>30</v>
      </c>
      <c r="H374" s="23" t="s">
        <v>65</v>
      </c>
      <c r="I374" s="68" t="s">
        <v>583</v>
      </c>
      <c r="J374" s="23" t="s">
        <v>584</v>
      </c>
      <c r="K374" s="23"/>
      <c r="L374" s="32" t="s">
        <v>640</v>
      </c>
      <c r="M374" s="28"/>
      <c r="N374" s="94"/>
      <c r="O374" s="30">
        <v>42678</v>
      </c>
      <c r="P374" s="17">
        <f t="shared" si="73"/>
        <v>45535</v>
      </c>
      <c r="Q374" s="31">
        <v>10</v>
      </c>
      <c r="R374" s="32">
        <v>120</v>
      </c>
      <c r="S374" s="32">
        <f t="shared" si="70"/>
        <v>93</v>
      </c>
      <c r="T374" s="33">
        <f t="shared" si="74"/>
        <v>27</v>
      </c>
      <c r="U374" s="34">
        <v>0.1</v>
      </c>
      <c r="V374" s="35">
        <v>64975</v>
      </c>
      <c r="W374" s="36">
        <f t="shared" si="71"/>
        <v>541.45833333333337</v>
      </c>
      <c r="X374" s="36">
        <f t="shared" si="72"/>
        <v>50355.625</v>
      </c>
      <c r="Y374" s="36" t="e">
        <f>V374-#REF!</f>
        <v>#REF!</v>
      </c>
      <c r="Z374" s="36">
        <f t="shared" si="75"/>
        <v>14619.375</v>
      </c>
      <c r="AA374" s="23" t="s">
        <v>45</v>
      </c>
      <c r="AB374" s="28" t="s">
        <v>37</v>
      </c>
      <c r="AC374" s="37"/>
    </row>
    <row r="375" spans="1:29" s="38" customFormat="1" x14ac:dyDescent="0.25">
      <c r="A375" s="22">
        <v>82</v>
      </c>
      <c r="B375" s="66">
        <v>1228</v>
      </c>
      <c r="C375" s="93" t="s">
        <v>642</v>
      </c>
      <c r="D375" s="26"/>
      <c r="E375" s="23"/>
      <c r="F375" s="23" t="s">
        <v>229</v>
      </c>
      <c r="G375" s="68" t="s">
        <v>30</v>
      </c>
      <c r="H375" s="23" t="s">
        <v>43</v>
      </c>
      <c r="I375" s="68" t="s">
        <v>583</v>
      </c>
      <c r="J375" s="23" t="s">
        <v>584</v>
      </c>
      <c r="K375" s="23"/>
      <c r="L375" s="32" t="s">
        <v>640</v>
      </c>
      <c r="M375" s="28"/>
      <c r="N375" s="94"/>
      <c r="O375" s="30">
        <v>42678</v>
      </c>
      <c r="P375" s="17">
        <f t="shared" si="73"/>
        <v>45535</v>
      </c>
      <c r="Q375" s="31">
        <v>10</v>
      </c>
      <c r="R375" s="32">
        <v>120</v>
      </c>
      <c r="S375" s="32">
        <f t="shared" si="70"/>
        <v>93</v>
      </c>
      <c r="T375" s="33">
        <f t="shared" si="74"/>
        <v>27</v>
      </c>
      <c r="U375" s="34">
        <v>0.1</v>
      </c>
      <c r="V375" s="35">
        <v>64975</v>
      </c>
      <c r="W375" s="36">
        <f t="shared" si="71"/>
        <v>541.45833333333337</v>
      </c>
      <c r="X375" s="36">
        <f t="shared" si="72"/>
        <v>50355.625</v>
      </c>
      <c r="Y375" s="36" t="e">
        <f>V375-#REF!</f>
        <v>#REF!</v>
      </c>
      <c r="Z375" s="36">
        <f t="shared" si="75"/>
        <v>14619.375</v>
      </c>
      <c r="AA375" s="23" t="s">
        <v>45</v>
      </c>
      <c r="AB375" s="28" t="s">
        <v>37</v>
      </c>
      <c r="AC375" s="37"/>
    </row>
    <row r="376" spans="1:29" s="38" customFormat="1" x14ac:dyDescent="0.25">
      <c r="A376" s="22">
        <v>83</v>
      </c>
      <c r="B376" s="66">
        <v>1229</v>
      </c>
      <c r="C376" s="93" t="s">
        <v>642</v>
      </c>
      <c r="D376" s="26"/>
      <c r="E376" s="23"/>
      <c r="F376" s="23" t="s">
        <v>229</v>
      </c>
      <c r="G376" s="68" t="s">
        <v>30</v>
      </c>
      <c r="H376" s="23" t="s">
        <v>43</v>
      </c>
      <c r="I376" s="68" t="s">
        <v>583</v>
      </c>
      <c r="J376" s="23" t="s">
        <v>584</v>
      </c>
      <c r="K376" s="23"/>
      <c r="L376" s="32" t="s">
        <v>640</v>
      </c>
      <c r="M376" s="28"/>
      <c r="N376" s="94"/>
      <c r="O376" s="30">
        <v>42678</v>
      </c>
      <c r="P376" s="17">
        <f t="shared" si="73"/>
        <v>45535</v>
      </c>
      <c r="Q376" s="31">
        <v>10</v>
      </c>
      <c r="R376" s="32">
        <v>120</v>
      </c>
      <c r="S376" s="32">
        <f t="shared" si="70"/>
        <v>93</v>
      </c>
      <c r="T376" s="33">
        <f t="shared" si="74"/>
        <v>27</v>
      </c>
      <c r="U376" s="34">
        <v>0.1</v>
      </c>
      <c r="V376" s="35">
        <v>64975</v>
      </c>
      <c r="W376" s="36">
        <f t="shared" si="71"/>
        <v>541.45833333333337</v>
      </c>
      <c r="X376" s="36">
        <f t="shared" si="72"/>
        <v>50355.625</v>
      </c>
      <c r="Y376" s="36" t="e">
        <f>V376-#REF!</f>
        <v>#REF!</v>
      </c>
      <c r="Z376" s="36">
        <f t="shared" si="75"/>
        <v>14619.375</v>
      </c>
      <c r="AA376" s="23" t="s">
        <v>45</v>
      </c>
      <c r="AB376" s="28" t="s">
        <v>37</v>
      </c>
      <c r="AC376" s="37"/>
    </row>
    <row r="377" spans="1:29" s="38" customFormat="1" x14ac:dyDescent="0.25">
      <c r="A377" s="22">
        <v>84</v>
      </c>
      <c r="B377" s="66">
        <v>1230</v>
      </c>
      <c r="C377" s="93" t="s">
        <v>642</v>
      </c>
      <c r="D377" s="26"/>
      <c r="E377" s="23"/>
      <c r="F377" s="23" t="s">
        <v>229</v>
      </c>
      <c r="G377" s="68" t="s">
        <v>30</v>
      </c>
      <c r="H377" s="23" t="s">
        <v>43</v>
      </c>
      <c r="I377" s="68" t="s">
        <v>583</v>
      </c>
      <c r="J377" s="23" t="s">
        <v>584</v>
      </c>
      <c r="K377" s="23"/>
      <c r="L377" s="32" t="s">
        <v>640</v>
      </c>
      <c r="M377" s="28"/>
      <c r="N377" s="94"/>
      <c r="O377" s="30">
        <v>42678</v>
      </c>
      <c r="P377" s="17">
        <f t="shared" si="73"/>
        <v>45535</v>
      </c>
      <c r="Q377" s="31">
        <v>10</v>
      </c>
      <c r="R377" s="32">
        <v>120</v>
      </c>
      <c r="S377" s="32">
        <f t="shared" si="70"/>
        <v>93</v>
      </c>
      <c r="T377" s="33">
        <f t="shared" si="74"/>
        <v>27</v>
      </c>
      <c r="U377" s="34">
        <v>0.1</v>
      </c>
      <c r="V377" s="35">
        <v>64975</v>
      </c>
      <c r="W377" s="36">
        <f t="shared" si="71"/>
        <v>541.45833333333337</v>
      </c>
      <c r="X377" s="36">
        <f t="shared" si="72"/>
        <v>50355.625</v>
      </c>
      <c r="Y377" s="36" t="e">
        <f>V377-#REF!</f>
        <v>#REF!</v>
      </c>
      <c r="Z377" s="36">
        <f t="shared" si="75"/>
        <v>14619.375</v>
      </c>
      <c r="AA377" s="23" t="s">
        <v>45</v>
      </c>
      <c r="AB377" s="28" t="s">
        <v>37</v>
      </c>
      <c r="AC377" s="37"/>
    </row>
    <row r="378" spans="1:29" s="38" customFormat="1" x14ac:dyDescent="0.25">
      <c r="A378" s="22">
        <v>85</v>
      </c>
      <c r="B378" s="66">
        <v>1231</v>
      </c>
      <c r="C378" s="93" t="s">
        <v>642</v>
      </c>
      <c r="D378" s="26"/>
      <c r="E378" s="23"/>
      <c r="F378" s="23" t="s">
        <v>593</v>
      </c>
      <c r="G378" s="68" t="s">
        <v>30</v>
      </c>
      <c r="H378" s="23" t="s">
        <v>43</v>
      </c>
      <c r="I378" s="68" t="s">
        <v>583</v>
      </c>
      <c r="J378" s="23" t="s">
        <v>584</v>
      </c>
      <c r="K378" s="23"/>
      <c r="L378" s="32" t="s">
        <v>640</v>
      </c>
      <c r="M378" s="28"/>
      <c r="N378" s="94"/>
      <c r="O378" s="30">
        <v>42678</v>
      </c>
      <c r="P378" s="17">
        <f t="shared" si="73"/>
        <v>45535</v>
      </c>
      <c r="Q378" s="31">
        <v>10</v>
      </c>
      <c r="R378" s="32">
        <v>120</v>
      </c>
      <c r="S378" s="32">
        <f t="shared" si="70"/>
        <v>93</v>
      </c>
      <c r="T378" s="33">
        <f t="shared" si="74"/>
        <v>27</v>
      </c>
      <c r="U378" s="34">
        <v>0.1</v>
      </c>
      <c r="V378" s="35">
        <v>64975</v>
      </c>
      <c r="W378" s="36">
        <f t="shared" si="71"/>
        <v>541.45833333333337</v>
      </c>
      <c r="X378" s="36">
        <f t="shared" si="72"/>
        <v>50355.625</v>
      </c>
      <c r="Y378" s="36" t="e">
        <f>V378-#REF!</f>
        <v>#REF!</v>
      </c>
      <c r="Z378" s="36">
        <f t="shared" si="75"/>
        <v>14619.375</v>
      </c>
      <c r="AA378" s="23" t="s">
        <v>45</v>
      </c>
      <c r="AB378" s="28" t="s">
        <v>37</v>
      </c>
      <c r="AC378" s="37"/>
    </row>
    <row r="379" spans="1:29" s="38" customFormat="1" x14ac:dyDescent="0.25">
      <c r="A379" s="22">
        <v>86</v>
      </c>
      <c r="B379" s="66">
        <v>1232</v>
      </c>
      <c r="C379" s="93" t="s">
        <v>642</v>
      </c>
      <c r="D379" s="26"/>
      <c r="E379" s="23"/>
      <c r="F379" s="23" t="s">
        <v>593</v>
      </c>
      <c r="G379" s="68" t="s">
        <v>30</v>
      </c>
      <c r="H379" s="23" t="s">
        <v>43</v>
      </c>
      <c r="I379" s="68" t="s">
        <v>583</v>
      </c>
      <c r="J379" s="23" t="s">
        <v>584</v>
      </c>
      <c r="K379" s="23"/>
      <c r="L379" s="32" t="s">
        <v>640</v>
      </c>
      <c r="M379" s="28"/>
      <c r="N379" s="94"/>
      <c r="O379" s="30">
        <v>42678</v>
      </c>
      <c r="P379" s="17">
        <f t="shared" si="73"/>
        <v>45535</v>
      </c>
      <c r="Q379" s="31">
        <v>10</v>
      </c>
      <c r="R379" s="32">
        <v>120</v>
      </c>
      <c r="S379" s="32">
        <f t="shared" si="70"/>
        <v>93</v>
      </c>
      <c r="T379" s="33">
        <f t="shared" si="74"/>
        <v>27</v>
      </c>
      <c r="U379" s="34">
        <v>0.1</v>
      </c>
      <c r="V379" s="35">
        <v>64975</v>
      </c>
      <c r="W379" s="36">
        <f t="shared" si="71"/>
        <v>541.45833333333337</v>
      </c>
      <c r="X379" s="36">
        <f t="shared" si="72"/>
        <v>50355.625</v>
      </c>
      <c r="Y379" s="36" t="e">
        <f>V379-#REF!</f>
        <v>#REF!</v>
      </c>
      <c r="Z379" s="36">
        <f t="shared" si="75"/>
        <v>14619.375</v>
      </c>
      <c r="AA379" s="23" t="s">
        <v>45</v>
      </c>
      <c r="AB379" s="28" t="s">
        <v>37</v>
      </c>
      <c r="AC379" s="37"/>
    </row>
    <row r="380" spans="1:29" s="38" customFormat="1" x14ac:dyDescent="0.25">
      <c r="A380" s="22">
        <v>87</v>
      </c>
      <c r="B380" s="66">
        <v>1233</v>
      </c>
      <c r="C380" s="93" t="s">
        <v>642</v>
      </c>
      <c r="D380" s="26"/>
      <c r="E380" s="23"/>
      <c r="F380" s="23" t="s">
        <v>593</v>
      </c>
      <c r="G380" s="68" t="s">
        <v>30</v>
      </c>
      <c r="H380" s="23" t="s">
        <v>43</v>
      </c>
      <c r="I380" s="68" t="s">
        <v>583</v>
      </c>
      <c r="J380" s="23" t="s">
        <v>584</v>
      </c>
      <c r="K380" s="23"/>
      <c r="L380" s="32" t="s">
        <v>640</v>
      </c>
      <c r="M380" s="28"/>
      <c r="N380" s="94"/>
      <c r="O380" s="30">
        <v>42678</v>
      </c>
      <c r="P380" s="17">
        <f t="shared" si="73"/>
        <v>45535</v>
      </c>
      <c r="Q380" s="31">
        <v>10</v>
      </c>
      <c r="R380" s="32">
        <v>120</v>
      </c>
      <c r="S380" s="32">
        <f t="shared" si="70"/>
        <v>93</v>
      </c>
      <c r="T380" s="33">
        <f t="shared" si="74"/>
        <v>27</v>
      </c>
      <c r="U380" s="34">
        <v>0.1</v>
      </c>
      <c r="V380" s="35">
        <v>64975</v>
      </c>
      <c r="W380" s="36">
        <f t="shared" si="71"/>
        <v>541.45833333333337</v>
      </c>
      <c r="X380" s="36">
        <f t="shared" si="72"/>
        <v>50355.625</v>
      </c>
      <c r="Y380" s="36" t="e">
        <f>V380-#REF!</f>
        <v>#REF!</v>
      </c>
      <c r="Z380" s="36">
        <f t="shared" si="75"/>
        <v>14619.375</v>
      </c>
      <c r="AA380" s="23" t="s">
        <v>45</v>
      </c>
      <c r="AB380" s="28" t="s">
        <v>37</v>
      </c>
      <c r="AC380" s="37"/>
    </row>
    <row r="381" spans="1:29" s="38" customFormat="1" x14ac:dyDescent="0.25">
      <c r="A381" s="22">
        <v>88</v>
      </c>
      <c r="B381" s="66">
        <v>1234</v>
      </c>
      <c r="C381" s="93" t="s">
        <v>642</v>
      </c>
      <c r="D381" s="26"/>
      <c r="E381" s="23"/>
      <c r="F381" s="23" t="s">
        <v>593</v>
      </c>
      <c r="G381" s="68" t="s">
        <v>30</v>
      </c>
      <c r="H381" s="23" t="s">
        <v>43</v>
      </c>
      <c r="I381" s="68" t="s">
        <v>583</v>
      </c>
      <c r="J381" s="23" t="s">
        <v>584</v>
      </c>
      <c r="K381" s="23"/>
      <c r="L381" s="32" t="s">
        <v>640</v>
      </c>
      <c r="M381" s="28"/>
      <c r="N381" s="94"/>
      <c r="O381" s="30">
        <v>42678</v>
      </c>
      <c r="P381" s="17">
        <f t="shared" si="73"/>
        <v>45535</v>
      </c>
      <c r="Q381" s="31">
        <v>10</v>
      </c>
      <c r="R381" s="32">
        <v>120</v>
      </c>
      <c r="S381" s="32">
        <f t="shared" si="70"/>
        <v>93</v>
      </c>
      <c r="T381" s="33">
        <f t="shared" si="74"/>
        <v>27</v>
      </c>
      <c r="U381" s="34">
        <v>0.1</v>
      </c>
      <c r="V381" s="35">
        <v>64975</v>
      </c>
      <c r="W381" s="36">
        <f t="shared" si="71"/>
        <v>541.45833333333337</v>
      </c>
      <c r="X381" s="36">
        <f t="shared" si="72"/>
        <v>50355.625</v>
      </c>
      <c r="Y381" s="36" t="e">
        <f>V381-#REF!</f>
        <v>#REF!</v>
      </c>
      <c r="Z381" s="36">
        <f t="shared" si="75"/>
        <v>14619.375</v>
      </c>
      <c r="AA381" s="23" t="s">
        <v>45</v>
      </c>
      <c r="AB381" s="28" t="s">
        <v>37</v>
      </c>
      <c r="AC381" s="37"/>
    </row>
    <row r="382" spans="1:29" s="38" customFormat="1" x14ac:dyDescent="0.25">
      <c r="A382" s="22">
        <v>89</v>
      </c>
      <c r="B382" s="66">
        <v>1235</v>
      </c>
      <c r="C382" s="93" t="s">
        <v>642</v>
      </c>
      <c r="D382" s="26"/>
      <c r="E382" s="23"/>
      <c r="F382" s="23" t="s">
        <v>593</v>
      </c>
      <c r="G382" s="68" t="s">
        <v>30</v>
      </c>
      <c r="H382" s="23" t="s">
        <v>43</v>
      </c>
      <c r="I382" s="68" t="s">
        <v>583</v>
      </c>
      <c r="J382" s="23" t="s">
        <v>584</v>
      </c>
      <c r="K382" s="23"/>
      <c r="L382" s="32" t="s">
        <v>640</v>
      </c>
      <c r="M382" s="28"/>
      <c r="N382" s="94"/>
      <c r="O382" s="30">
        <v>42678</v>
      </c>
      <c r="P382" s="17">
        <f t="shared" si="73"/>
        <v>45535</v>
      </c>
      <c r="Q382" s="31">
        <v>10</v>
      </c>
      <c r="R382" s="32">
        <v>120</v>
      </c>
      <c r="S382" s="32">
        <f t="shared" si="70"/>
        <v>93</v>
      </c>
      <c r="T382" s="33">
        <f t="shared" si="74"/>
        <v>27</v>
      </c>
      <c r="U382" s="34">
        <v>0.1</v>
      </c>
      <c r="V382" s="35">
        <v>64975</v>
      </c>
      <c r="W382" s="36">
        <f t="shared" si="71"/>
        <v>541.45833333333337</v>
      </c>
      <c r="X382" s="36">
        <f t="shared" si="72"/>
        <v>50355.625</v>
      </c>
      <c r="Y382" s="36" t="e">
        <f>V382-#REF!</f>
        <v>#REF!</v>
      </c>
      <c r="Z382" s="36">
        <f t="shared" si="75"/>
        <v>14619.375</v>
      </c>
      <c r="AA382" s="23" t="s">
        <v>45</v>
      </c>
      <c r="AB382" s="28" t="s">
        <v>37</v>
      </c>
      <c r="AC382" s="37"/>
    </row>
    <row r="383" spans="1:29" s="38" customFormat="1" x14ac:dyDescent="0.25">
      <c r="A383" s="22">
        <v>90</v>
      </c>
      <c r="B383" s="66">
        <v>1248</v>
      </c>
      <c r="C383" s="93" t="s">
        <v>643</v>
      </c>
      <c r="D383" s="26"/>
      <c r="E383" s="23"/>
      <c r="F383" s="23" t="s">
        <v>391</v>
      </c>
      <c r="G383" s="68" t="s">
        <v>30</v>
      </c>
      <c r="H383" s="23" t="s">
        <v>65</v>
      </c>
      <c r="I383" s="68" t="s">
        <v>583</v>
      </c>
      <c r="J383" s="23" t="s">
        <v>584</v>
      </c>
      <c r="K383" s="23"/>
      <c r="L383" s="32" t="s">
        <v>644</v>
      </c>
      <c r="M383" s="28"/>
      <c r="N383" s="94"/>
      <c r="O383" s="30">
        <v>42682</v>
      </c>
      <c r="P383" s="17">
        <f t="shared" si="73"/>
        <v>45535</v>
      </c>
      <c r="Q383" s="31">
        <v>10</v>
      </c>
      <c r="R383" s="32">
        <v>120</v>
      </c>
      <c r="S383" s="32">
        <f t="shared" si="70"/>
        <v>93</v>
      </c>
      <c r="T383" s="33">
        <f t="shared" si="74"/>
        <v>27</v>
      </c>
      <c r="U383" s="34">
        <v>0.1</v>
      </c>
      <c r="V383" s="35">
        <v>64975</v>
      </c>
      <c r="W383" s="36">
        <f t="shared" si="71"/>
        <v>541.45833333333337</v>
      </c>
      <c r="X383" s="36">
        <f t="shared" si="72"/>
        <v>50355.625</v>
      </c>
      <c r="Y383" s="36" t="e">
        <f>V383-#REF!</f>
        <v>#REF!</v>
      </c>
      <c r="Z383" s="36">
        <f t="shared" si="75"/>
        <v>14619.375</v>
      </c>
      <c r="AA383" s="23" t="s">
        <v>45</v>
      </c>
      <c r="AB383" s="28" t="s">
        <v>37</v>
      </c>
      <c r="AC383" s="37"/>
    </row>
    <row r="384" spans="1:29" s="38" customFormat="1" x14ac:dyDescent="0.25">
      <c r="A384" s="22">
        <v>91</v>
      </c>
      <c r="B384" s="66">
        <v>1249</v>
      </c>
      <c r="C384" s="93" t="s">
        <v>643</v>
      </c>
      <c r="D384" s="26"/>
      <c r="E384" s="23"/>
      <c r="F384" s="23" t="s">
        <v>391</v>
      </c>
      <c r="G384" s="68" t="s">
        <v>30</v>
      </c>
      <c r="H384" s="23" t="s">
        <v>65</v>
      </c>
      <c r="I384" s="68" t="s">
        <v>583</v>
      </c>
      <c r="J384" s="23" t="s">
        <v>584</v>
      </c>
      <c r="K384" s="23"/>
      <c r="L384" s="32" t="s">
        <v>644</v>
      </c>
      <c r="M384" s="28"/>
      <c r="N384" s="94"/>
      <c r="O384" s="30">
        <v>42682</v>
      </c>
      <c r="P384" s="17">
        <f t="shared" si="73"/>
        <v>45535</v>
      </c>
      <c r="Q384" s="31">
        <v>10</v>
      </c>
      <c r="R384" s="32">
        <v>120</v>
      </c>
      <c r="S384" s="32">
        <f t="shared" si="70"/>
        <v>93</v>
      </c>
      <c r="T384" s="33">
        <f t="shared" si="74"/>
        <v>27</v>
      </c>
      <c r="U384" s="34">
        <v>0.1</v>
      </c>
      <c r="V384" s="35">
        <v>64975</v>
      </c>
      <c r="W384" s="36">
        <f t="shared" si="71"/>
        <v>541.45833333333337</v>
      </c>
      <c r="X384" s="36">
        <f t="shared" si="72"/>
        <v>50355.625</v>
      </c>
      <c r="Y384" s="36" t="e">
        <f>V384-#REF!</f>
        <v>#REF!</v>
      </c>
      <c r="Z384" s="36">
        <f t="shared" si="75"/>
        <v>14619.375</v>
      </c>
      <c r="AA384" s="23" t="s">
        <v>45</v>
      </c>
      <c r="AB384" s="28" t="s">
        <v>37</v>
      </c>
      <c r="AC384" s="37"/>
    </row>
    <row r="385" spans="1:29" s="38" customFormat="1" x14ac:dyDescent="0.25">
      <c r="A385" s="22">
        <v>92</v>
      </c>
      <c r="B385" s="66">
        <v>1250</v>
      </c>
      <c r="C385" s="93" t="s">
        <v>643</v>
      </c>
      <c r="D385" s="26"/>
      <c r="E385" s="23"/>
      <c r="F385" s="23" t="s">
        <v>391</v>
      </c>
      <c r="G385" s="68" t="s">
        <v>30</v>
      </c>
      <c r="H385" s="23" t="s">
        <v>65</v>
      </c>
      <c r="I385" s="68" t="s">
        <v>583</v>
      </c>
      <c r="J385" s="23" t="s">
        <v>584</v>
      </c>
      <c r="K385" s="23"/>
      <c r="L385" s="32" t="s">
        <v>644</v>
      </c>
      <c r="M385" s="28"/>
      <c r="N385" s="94"/>
      <c r="O385" s="30">
        <v>42682</v>
      </c>
      <c r="P385" s="17">
        <f t="shared" si="73"/>
        <v>45535</v>
      </c>
      <c r="Q385" s="31">
        <v>10</v>
      </c>
      <c r="R385" s="32">
        <v>120</v>
      </c>
      <c r="S385" s="32">
        <f t="shared" si="70"/>
        <v>93</v>
      </c>
      <c r="T385" s="33">
        <f t="shared" si="74"/>
        <v>27</v>
      </c>
      <c r="U385" s="34">
        <v>0.1</v>
      </c>
      <c r="V385" s="35">
        <v>64975</v>
      </c>
      <c r="W385" s="36">
        <f t="shared" si="71"/>
        <v>541.45833333333337</v>
      </c>
      <c r="X385" s="36">
        <f t="shared" si="72"/>
        <v>50355.625</v>
      </c>
      <c r="Y385" s="36" t="e">
        <f>V385-#REF!</f>
        <v>#REF!</v>
      </c>
      <c r="Z385" s="36">
        <f t="shared" si="75"/>
        <v>14619.375</v>
      </c>
      <c r="AA385" s="23" t="s">
        <v>45</v>
      </c>
      <c r="AB385" s="28" t="s">
        <v>37</v>
      </c>
      <c r="AC385" s="37"/>
    </row>
    <row r="386" spans="1:29" s="38" customFormat="1" x14ac:dyDescent="0.25">
      <c r="A386" s="22">
        <v>93</v>
      </c>
      <c r="B386" s="66">
        <v>1294</v>
      </c>
      <c r="C386" s="93" t="s">
        <v>645</v>
      </c>
      <c r="D386" s="26"/>
      <c r="E386" s="23"/>
      <c r="F386" s="23" t="s">
        <v>646</v>
      </c>
      <c r="G386" s="68" t="s">
        <v>30</v>
      </c>
      <c r="H386" s="23" t="s">
        <v>65</v>
      </c>
      <c r="I386" s="68" t="s">
        <v>583</v>
      </c>
      <c r="J386" s="23" t="s">
        <v>584</v>
      </c>
      <c r="K386" s="23"/>
      <c r="L386" s="32" t="s">
        <v>647</v>
      </c>
      <c r="M386" s="28"/>
      <c r="N386" s="94"/>
      <c r="O386" s="30">
        <v>42816</v>
      </c>
      <c r="P386" s="17">
        <f t="shared" si="73"/>
        <v>45535</v>
      </c>
      <c r="Q386" s="31">
        <v>10</v>
      </c>
      <c r="R386" s="32">
        <v>120</v>
      </c>
      <c r="S386" s="32">
        <f t="shared" si="70"/>
        <v>89</v>
      </c>
      <c r="T386" s="33">
        <f t="shared" si="74"/>
        <v>31</v>
      </c>
      <c r="U386" s="34">
        <v>0.1</v>
      </c>
      <c r="V386" s="35">
        <v>85000</v>
      </c>
      <c r="W386" s="36">
        <f t="shared" si="71"/>
        <v>708.33333333333337</v>
      </c>
      <c r="X386" s="36">
        <f t="shared" si="72"/>
        <v>63041.666666666672</v>
      </c>
      <c r="Y386" s="36" t="e">
        <f>V386-#REF!</f>
        <v>#REF!</v>
      </c>
      <c r="Z386" s="36">
        <f t="shared" si="75"/>
        <v>21958.333333333328</v>
      </c>
      <c r="AA386" s="23" t="s">
        <v>45</v>
      </c>
      <c r="AB386" s="28" t="s">
        <v>37</v>
      </c>
      <c r="AC386" s="37"/>
    </row>
    <row r="387" spans="1:29" s="38" customFormat="1" x14ac:dyDescent="0.25">
      <c r="A387" s="22">
        <v>94</v>
      </c>
      <c r="B387" s="66">
        <v>1295</v>
      </c>
      <c r="C387" s="93" t="s">
        <v>645</v>
      </c>
      <c r="D387" s="26"/>
      <c r="E387" s="23"/>
      <c r="F387" s="23" t="s">
        <v>646</v>
      </c>
      <c r="G387" s="68" t="s">
        <v>30</v>
      </c>
      <c r="H387" s="23" t="s">
        <v>65</v>
      </c>
      <c r="I387" s="68" t="s">
        <v>583</v>
      </c>
      <c r="J387" s="23" t="s">
        <v>584</v>
      </c>
      <c r="K387" s="23"/>
      <c r="L387" s="32" t="s">
        <v>647</v>
      </c>
      <c r="M387" s="28"/>
      <c r="N387" s="94"/>
      <c r="O387" s="30">
        <v>42816</v>
      </c>
      <c r="P387" s="17">
        <f t="shared" si="73"/>
        <v>45535</v>
      </c>
      <c r="Q387" s="31">
        <v>10</v>
      </c>
      <c r="R387" s="32">
        <v>120</v>
      </c>
      <c r="S387" s="32">
        <f t="shared" si="70"/>
        <v>89</v>
      </c>
      <c r="T387" s="33">
        <f t="shared" si="74"/>
        <v>31</v>
      </c>
      <c r="U387" s="34">
        <v>0.1</v>
      </c>
      <c r="V387" s="35">
        <v>85000</v>
      </c>
      <c r="W387" s="36">
        <f t="shared" si="71"/>
        <v>708.33333333333337</v>
      </c>
      <c r="X387" s="36">
        <f t="shared" si="72"/>
        <v>63041.666666666672</v>
      </c>
      <c r="Y387" s="36" t="e">
        <f>V387-#REF!</f>
        <v>#REF!</v>
      </c>
      <c r="Z387" s="36">
        <f t="shared" si="75"/>
        <v>21958.333333333328</v>
      </c>
      <c r="AA387" s="23" t="s">
        <v>45</v>
      </c>
      <c r="AB387" s="28" t="s">
        <v>37</v>
      </c>
      <c r="AC387" s="37"/>
    </row>
    <row r="388" spans="1:29" s="38" customFormat="1" x14ac:dyDescent="0.25">
      <c r="A388" s="22">
        <v>95</v>
      </c>
      <c r="B388" s="66">
        <v>1296</v>
      </c>
      <c r="C388" s="93" t="s">
        <v>645</v>
      </c>
      <c r="D388" s="26"/>
      <c r="E388" s="23"/>
      <c r="F388" s="23" t="s">
        <v>646</v>
      </c>
      <c r="G388" s="68" t="s">
        <v>30</v>
      </c>
      <c r="H388" s="23" t="s">
        <v>65</v>
      </c>
      <c r="I388" s="68" t="s">
        <v>583</v>
      </c>
      <c r="J388" s="23" t="s">
        <v>584</v>
      </c>
      <c r="K388" s="23"/>
      <c r="L388" s="32" t="s">
        <v>647</v>
      </c>
      <c r="M388" s="28"/>
      <c r="N388" s="94"/>
      <c r="O388" s="30">
        <v>42816</v>
      </c>
      <c r="P388" s="17">
        <f t="shared" si="73"/>
        <v>45535</v>
      </c>
      <c r="Q388" s="31">
        <v>10</v>
      </c>
      <c r="R388" s="32">
        <v>120</v>
      </c>
      <c r="S388" s="32">
        <f t="shared" si="70"/>
        <v>89</v>
      </c>
      <c r="T388" s="33">
        <f t="shared" si="74"/>
        <v>31</v>
      </c>
      <c r="U388" s="34">
        <v>0.1</v>
      </c>
      <c r="V388" s="35">
        <v>85000</v>
      </c>
      <c r="W388" s="36">
        <f t="shared" si="71"/>
        <v>708.33333333333337</v>
      </c>
      <c r="X388" s="36">
        <f t="shared" si="72"/>
        <v>63041.666666666672</v>
      </c>
      <c r="Y388" s="36" t="e">
        <f>V388-#REF!</f>
        <v>#REF!</v>
      </c>
      <c r="Z388" s="36">
        <f t="shared" si="75"/>
        <v>21958.333333333328</v>
      </c>
      <c r="AA388" s="23" t="s">
        <v>45</v>
      </c>
      <c r="AB388" s="28" t="s">
        <v>37</v>
      </c>
      <c r="AC388" s="37"/>
    </row>
    <row r="389" spans="1:29" s="38" customFormat="1" x14ac:dyDescent="0.25">
      <c r="A389" s="22">
        <v>96</v>
      </c>
      <c r="B389" s="66">
        <v>1329</v>
      </c>
      <c r="C389" s="93" t="s">
        <v>648</v>
      </c>
      <c r="D389" s="26"/>
      <c r="E389" s="23"/>
      <c r="F389" s="23" t="s">
        <v>593</v>
      </c>
      <c r="G389" s="68" t="s">
        <v>30</v>
      </c>
      <c r="H389" s="23" t="s">
        <v>43</v>
      </c>
      <c r="I389" s="68" t="s">
        <v>583</v>
      </c>
      <c r="J389" s="23" t="s">
        <v>584</v>
      </c>
      <c r="K389" s="23"/>
      <c r="L389" s="32" t="s">
        <v>649</v>
      </c>
      <c r="M389" s="28"/>
      <c r="N389" s="94"/>
      <c r="O389" s="30">
        <v>42893</v>
      </c>
      <c r="P389" s="17">
        <f t="shared" si="73"/>
        <v>45535</v>
      </c>
      <c r="Q389" s="31">
        <v>10</v>
      </c>
      <c r="R389" s="32">
        <v>120</v>
      </c>
      <c r="S389" s="32">
        <f t="shared" si="70"/>
        <v>86</v>
      </c>
      <c r="T389" s="33">
        <f t="shared" si="74"/>
        <v>34</v>
      </c>
      <c r="U389" s="34">
        <v>0.1</v>
      </c>
      <c r="V389" s="35">
        <v>80000</v>
      </c>
      <c r="W389" s="36">
        <f t="shared" si="71"/>
        <v>666.66666666666663</v>
      </c>
      <c r="X389" s="36">
        <f t="shared" si="72"/>
        <v>57333.333333333328</v>
      </c>
      <c r="Y389" s="36" t="e">
        <f>V389-#REF!</f>
        <v>#REF!</v>
      </c>
      <c r="Z389" s="36">
        <f t="shared" si="75"/>
        <v>22666.666666666672</v>
      </c>
      <c r="AA389" s="23" t="s">
        <v>45</v>
      </c>
      <c r="AB389" s="28" t="s">
        <v>37</v>
      </c>
      <c r="AC389" s="37"/>
    </row>
    <row r="390" spans="1:29" s="38" customFormat="1" x14ac:dyDescent="0.25">
      <c r="A390" s="22">
        <v>97</v>
      </c>
      <c r="B390" s="66">
        <v>1330</v>
      </c>
      <c r="C390" s="93" t="s">
        <v>648</v>
      </c>
      <c r="D390" s="26"/>
      <c r="E390" s="23"/>
      <c r="F390" s="23" t="s">
        <v>593</v>
      </c>
      <c r="G390" s="68" t="s">
        <v>30</v>
      </c>
      <c r="H390" s="23" t="s">
        <v>43</v>
      </c>
      <c r="I390" s="68" t="s">
        <v>583</v>
      </c>
      <c r="J390" s="23" t="s">
        <v>584</v>
      </c>
      <c r="K390" s="23"/>
      <c r="L390" s="32" t="s">
        <v>649</v>
      </c>
      <c r="M390" s="28"/>
      <c r="N390" s="94"/>
      <c r="O390" s="30">
        <v>42893</v>
      </c>
      <c r="P390" s="17">
        <f t="shared" si="73"/>
        <v>45535</v>
      </c>
      <c r="Q390" s="31">
        <v>10</v>
      </c>
      <c r="R390" s="32">
        <v>120</v>
      </c>
      <c r="S390" s="32">
        <f t="shared" si="70"/>
        <v>86</v>
      </c>
      <c r="T390" s="33">
        <f t="shared" si="74"/>
        <v>34</v>
      </c>
      <c r="U390" s="34">
        <v>0.1</v>
      </c>
      <c r="V390" s="35">
        <v>80000</v>
      </c>
      <c r="W390" s="36">
        <f t="shared" si="71"/>
        <v>666.66666666666663</v>
      </c>
      <c r="X390" s="36">
        <f t="shared" si="72"/>
        <v>57333.333333333328</v>
      </c>
      <c r="Y390" s="36" t="e">
        <f>V390-#REF!</f>
        <v>#REF!</v>
      </c>
      <c r="Z390" s="36">
        <f t="shared" si="75"/>
        <v>22666.666666666672</v>
      </c>
      <c r="AA390" s="23" t="s">
        <v>45</v>
      </c>
      <c r="AB390" s="28" t="s">
        <v>37</v>
      </c>
      <c r="AC390" s="37"/>
    </row>
    <row r="391" spans="1:29" s="38" customFormat="1" x14ac:dyDescent="0.25">
      <c r="A391" s="22">
        <v>98</v>
      </c>
      <c r="B391" s="66">
        <v>1331</v>
      </c>
      <c r="C391" s="93" t="s">
        <v>648</v>
      </c>
      <c r="D391" s="26"/>
      <c r="E391" s="23"/>
      <c r="F391" s="23" t="s">
        <v>593</v>
      </c>
      <c r="G391" s="68" t="s">
        <v>30</v>
      </c>
      <c r="H391" s="23" t="s">
        <v>43</v>
      </c>
      <c r="I391" s="68" t="s">
        <v>583</v>
      </c>
      <c r="J391" s="23" t="s">
        <v>584</v>
      </c>
      <c r="K391" s="23"/>
      <c r="L391" s="32" t="s">
        <v>649</v>
      </c>
      <c r="M391" s="28"/>
      <c r="N391" s="94"/>
      <c r="O391" s="30">
        <v>42893</v>
      </c>
      <c r="P391" s="17">
        <f t="shared" si="73"/>
        <v>45535</v>
      </c>
      <c r="Q391" s="31">
        <v>10</v>
      </c>
      <c r="R391" s="32">
        <v>120</v>
      </c>
      <c r="S391" s="32">
        <f t="shared" si="70"/>
        <v>86</v>
      </c>
      <c r="T391" s="33">
        <f t="shared" si="74"/>
        <v>34</v>
      </c>
      <c r="U391" s="34">
        <v>0.1</v>
      </c>
      <c r="V391" s="35">
        <v>80000</v>
      </c>
      <c r="W391" s="36">
        <f t="shared" si="71"/>
        <v>666.66666666666663</v>
      </c>
      <c r="X391" s="36">
        <f t="shared" si="72"/>
        <v>57333.333333333328</v>
      </c>
      <c r="Y391" s="36" t="e">
        <f>V391-#REF!</f>
        <v>#REF!</v>
      </c>
      <c r="Z391" s="36">
        <f t="shared" si="75"/>
        <v>22666.666666666672</v>
      </c>
      <c r="AA391" s="23" t="s">
        <v>45</v>
      </c>
      <c r="AB391" s="28" t="s">
        <v>37</v>
      </c>
      <c r="AC391" s="37"/>
    </row>
    <row r="392" spans="1:29" s="38" customFormat="1" x14ac:dyDescent="0.25">
      <c r="A392" s="22">
        <v>99</v>
      </c>
      <c r="B392" s="66">
        <v>1332</v>
      </c>
      <c r="C392" s="93" t="s">
        <v>648</v>
      </c>
      <c r="D392" s="26"/>
      <c r="E392" s="23"/>
      <c r="F392" s="335" t="s">
        <v>593</v>
      </c>
      <c r="G392" s="68" t="s">
        <v>30</v>
      </c>
      <c r="H392" s="23" t="s">
        <v>43</v>
      </c>
      <c r="I392" s="68" t="s">
        <v>583</v>
      </c>
      <c r="J392" s="23" t="s">
        <v>584</v>
      </c>
      <c r="K392" s="23"/>
      <c r="L392" s="32" t="s">
        <v>649</v>
      </c>
      <c r="M392" s="28"/>
      <c r="N392" s="94"/>
      <c r="O392" s="30">
        <v>42893</v>
      </c>
      <c r="P392" s="17">
        <f t="shared" si="73"/>
        <v>45535</v>
      </c>
      <c r="Q392" s="31">
        <v>10</v>
      </c>
      <c r="R392" s="32">
        <v>120</v>
      </c>
      <c r="S392" s="32">
        <f t="shared" si="70"/>
        <v>86</v>
      </c>
      <c r="T392" s="33">
        <f t="shared" si="74"/>
        <v>34</v>
      </c>
      <c r="U392" s="34">
        <v>0.1</v>
      </c>
      <c r="V392" s="35">
        <v>80000</v>
      </c>
      <c r="W392" s="36">
        <f t="shared" si="71"/>
        <v>666.66666666666663</v>
      </c>
      <c r="X392" s="36">
        <f t="shared" si="72"/>
        <v>57333.333333333328</v>
      </c>
      <c r="Y392" s="36" t="e">
        <f>V392-#REF!</f>
        <v>#REF!</v>
      </c>
      <c r="Z392" s="36">
        <f t="shared" si="75"/>
        <v>22666.666666666672</v>
      </c>
      <c r="AA392" s="23" t="s">
        <v>45</v>
      </c>
      <c r="AB392" s="28" t="s">
        <v>37</v>
      </c>
      <c r="AC392" s="37"/>
    </row>
    <row r="393" spans="1:29" s="38" customFormat="1" x14ac:dyDescent="0.25">
      <c r="A393" s="22">
        <v>100</v>
      </c>
      <c r="B393" s="66">
        <v>1334</v>
      </c>
      <c r="C393" s="93" t="s">
        <v>650</v>
      </c>
      <c r="D393" s="26"/>
      <c r="E393" s="23" t="s">
        <v>651</v>
      </c>
      <c r="F393" s="335" t="s">
        <v>475</v>
      </c>
      <c r="G393" s="68" t="s">
        <v>30</v>
      </c>
      <c r="H393" s="23" t="s">
        <v>43</v>
      </c>
      <c r="I393" s="68" t="s">
        <v>583</v>
      </c>
      <c r="J393" s="23" t="s">
        <v>584</v>
      </c>
      <c r="K393" s="23"/>
      <c r="L393" s="32" t="s">
        <v>649</v>
      </c>
      <c r="M393" s="28"/>
      <c r="N393" s="94"/>
      <c r="O393" s="30">
        <v>42893</v>
      </c>
      <c r="P393" s="17">
        <f t="shared" si="73"/>
        <v>45535</v>
      </c>
      <c r="Q393" s="31">
        <v>10</v>
      </c>
      <c r="R393" s="32">
        <v>120</v>
      </c>
      <c r="S393" s="32">
        <f t="shared" si="70"/>
        <v>86</v>
      </c>
      <c r="T393" s="33">
        <f t="shared" si="74"/>
        <v>34</v>
      </c>
      <c r="U393" s="34">
        <v>0.1</v>
      </c>
      <c r="V393" s="35">
        <v>112000</v>
      </c>
      <c r="W393" s="36">
        <f t="shared" si="71"/>
        <v>933.33333333333337</v>
      </c>
      <c r="X393" s="36">
        <f t="shared" si="72"/>
        <v>80266.666666666672</v>
      </c>
      <c r="Y393" s="36" t="e">
        <f>V393-#REF!</f>
        <v>#REF!</v>
      </c>
      <c r="Z393" s="36">
        <f t="shared" si="75"/>
        <v>31733.333333333328</v>
      </c>
      <c r="AA393" s="23" t="s">
        <v>45</v>
      </c>
      <c r="AB393" s="28" t="s">
        <v>37</v>
      </c>
      <c r="AC393" s="37" t="s">
        <v>30</v>
      </c>
    </row>
    <row r="394" spans="1:29" s="38" customFormat="1" x14ac:dyDescent="0.25">
      <c r="A394" s="22">
        <v>101</v>
      </c>
      <c r="B394" s="66">
        <v>1335</v>
      </c>
      <c r="C394" s="93" t="s">
        <v>650</v>
      </c>
      <c r="D394" s="26"/>
      <c r="E394" s="23" t="s">
        <v>651</v>
      </c>
      <c r="F394" s="335" t="s">
        <v>475</v>
      </c>
      <c r="G394" s="68" t="s">
        <v>30</v>
      </c>
      <c r="H394" s="23" t="s">
        <v>43</v>
      </c>
      <c r="I394" s="68" t="s">
        <v>583</v>
      </c>
      <c r="J394" s="23" t="s">
        <v>584</v>
      </c>
      <c r="K394" s="23"/>
      <c r="L394" s="32" t="s">
        <v>649</v>
      </c>
      <c r="M394" s="28"/>
      <c r="N394" s="94"/>
      <c r="O394" s="30">
        <v>42893</v>
      </c>
      <c r="P394" s="17">
        <f t="shared" si="73"/>
        <v>45535</v>
      </c>
      <c r="Q394" s="31">
        <v>10</v>
      </c>
      <c r="R394" s="32">
        <v>120</v>
      </c>
      <c r="S394" s="32">
        <f t="shared" si="70"/>
        <v>86</v>
      </c>
      <c r="T394" s="33">
        <f t="shared" si="74"/>
        <v>34</v>
      </c>
      <c r="U394" s="34">
        <v>0.1</v>
      </c>
      <c r="V394" s="35">
        <v>112000</v>
      </c>
      <c r="W394" s="36">
        <f t="shared" si="71"/>
        <v>933.33333333333337</v>
      </c>
      <c r="X394" s="36">
        <f t="shared" si="72"/>
        <v>80266.666666666672</v>
      </c>
      <c r="Y394" s="36" t="e">
        <f>V394-#REF!</f>
        <v>#REF!</v>
      </c>
      <c r="Z394" s="36">
        <f t="shared" si="75"/>
        <v>31733.333333333328</v>
      </c>
      <c r="AA394" s="23" t="s">
        <v>45</v>
      </c>
      <c r="AB394" s="28" t="s">
        <v>37</v>
      </c>
      <c r="AC394" s="37" t="s">
        <v>30</v>
      </c>
    </row>
    <row r="395" spans="1:29" s="38" customFormat="1" x14ac:dyDescent="0.25">
      <c r="A395" s="22">
        <v>102</v>
      </c>
      <c r="B395" s="66">
        <v>1347</v>
      </c>
      <c r="C395" s="93" t="s">
        <v>650</v>
      </c>
      <c r="D395" s="26"/>
      <c r="E395" s="23"/>
      <c r="F395" s="335" t="s">
        <v>73</v>
      </c>
      <c r="G395" s="68" t="s">
        <v>30</v>
      </c>
      <c r="H395" s="23" t="s">
        <v>43</v>
      </c>
      <c r="I395" s="68" t="s">
        <v>583</v>
      </c>
      <c r="J395" s="23" t="s">
        <v>584</v>
      </c>
      <c r="K395" s="23"/>
      <c r="L395" s="32" t="s">
        <v>652</v>
      </c>
      <c r="M395" s="28"/>
      <c r="N395" s="94"/>
      <c r="O395" s="30">
        <v>42718</v>
      </c>
      <c r="P395" s="17">
        <f t="shared" si="73"/>
        <v>45535</v>
      </c>
      <c r="Q395" s="31">
        <v>10</v>
      </c>
      <c r="R395" s="32">
        <v>120</v>
      </c>
      <c r="S395" s="32">
        <f t="shared" si="70"/>
        <v>92</v>
      </c>
      <c r="T395" s="33">
        <f t="shared" si="74"/>
        <v>28</v>
      </c>
      <c r="U395" s="34">
        <v>0.1</v>
      </c>
      <c r="V395" s="35">
        <v>100000</v>
      </c>
      <c r="W395" s="36">
        <f t="shared" si="71"/>
        <v>833.33333333333337</v>
      </c>
      <c r="X395" s="36">
        <f t="shared" si="72"/>
        <v>76666.666666666672</v>
      </c>
      <c r="Y395" s="36" t="e">
        <f>V395-#REF!</f>
        <v>#REF!</v>
      </c>
      <c r="Z395" s="36">
        <f t="shared" si="75"/>
        <v>23333.333333333328</v>
      </c>
      <c r="AA395" s="23" t="s">
        <v>45</v>
      </c>
      <c r="AB395" s="28" t="s">
        <v>37</v>
      </c>
      <c r="AC395" s="37"/>
    </row>
    <row r="396" spans="1:29" s="38" customFormat="1" x14ac:dyDescent="0.25">
      <c r="A396" s="22">
        <v>103</v>
      </c>
      <c r="B396" s="66">
        <v>1420</v>
      </c>
      <c r="C396" s="93" t="s">
        <v>653</v>
      </c>
      <c r="D396" s="26"/>
      <c r="E396" s="23" t="s">
        <v>654</v>
      </c>
      <c r="F396" s="335" t="s">
        <v>655</v>
      </c>
      <c r="G396" s="68" t="s">
        <v>30</v>
      </c>
      <c r="H396" s="23" t="s">
        <v>65</v>
      </c>
      <c r="I396" s="68" t="s">
        <v>583</v>
      </c>
      <c r="J396" s="23" t="s">
        <v>584</v>
      </c>
      <c r="K396" s="23"/>
      <c r="L396" s="32" t="s">
        <v>656</v>
      </c>
      <c r="M396" s="28"/>
      <c r="N396" s="94"/>
      <c r="O396" s="30">
        <v>43209</v>
      </c>
      <c r="P396" s="17">
        <f t="shared" si="73"/>
        <v>45535</v>
      </c>
      <c r="Q396" s="31">
        <v>10</v>
      </c>
      <c r="R396" s="32">
        <v>120</v>
      </c>
      <c r="S396" s="32">
        <f t="shared" si="70"/>
        <v>76</v>
      </c>
      <c r="T396" s="33">
        <f t="shared" si="74"/>
        <v>44</v>
      </c>
      <c r="U396" s="34">
        <v>0.1</v>
      </c>
      <c r="V396" s="35">
        <v>155760</v>
      </c>
      <c r="W396" s="36">
        <f t="shared" si="71"/>
        <v>1298</v>
      </c>
      <c r="X396" s="36">
        <f t="shared" si="72"/>
        <v>98648</v>
      </c>
      <c r="Y396" s="36" t="e">
        <f>V396-#REF!</f>
        <v>#REF!</v>
      </c>
      <c r="Z396" s="36">
        <f t="shared" si="75"/>
        <v>57112</v>
      </c>
      <c r="AA396" s="23" t="s">
        <v>45</v>
      </c>
      <c r="AB396" s="28" t="s">
        <v>37</v>
      </c>
      <c r="AC396" s="37" t="s">
        <v>30</v>
      </c>
    </row>
    <row r="397" spans="1:29" s="38" customFormat="1" x14ac:dyDescent="0.25">
      <c r="A397" s="22">
        <v>104</v>
      </c>
      <c r="B397" s="66">
        <v>1473</v>
      </c>
      <c r="C397" s="93" t="s">
        <v>657</v>
      </c>
      <c r="D397" s="26"/>
      <c r="E397" s="23" t="s">
        <v>658</v>
      </c>
      <c r="F397" s="335" t="s">
        <v>646</v>
      </c>
      <c r="G397" s="68" t="s">
        <v>30</v>
      </c>
      <c r="H397" s="23" t="s">
        <v>65</v>
      </c>
      <c r="I397" s="68" t="s">
        <v>583</v>
      </c>
      <c r="J397" s="23" t="s">
        <v>584</v>
      </c>
      <c r="K397" s="23"/>
      <c r="L397" s="32" t="s">
        <v>659</v>
      </c>
      <c r="M397" s="28"/>
      <c r="N397" s="94"/>
      <c r="O397" s="30">
        <v>43432</v>
      </c>
      <c r="P397" s="17">
        <f t="shared" si="73"/>
        <v>45535</v>
      </c>
      <c r="Q397" s="31">
        <v>10</v>
      </c>
      <c r="R397" s="32">
        <v>120</v>
      </c>
      <c r="S397" s="32">
        <f t="shared" si="70"/>
        <v>69</v>
      </c>
      <c r="T397" s="33">
        <f t="shared" si="74"/>
        <v>51</v>
      </c>
      <c r="U397" s="34">
        <v>0.1</v>
      </c>
      <c r="V397" s="35">
        <v>275000</v>
      </c>
      <c r="W397" s="36">
        <f t="shared" si="71"/>
        <v>2291.6666666666665</v>
      </c>
      <c r="X397" s="36">
        <f t="shared" si="72"/>
        <v>158125</v>
      </c>
      <c r="Y397" s="36" t="e">
        <f>V397-#REF!</f>
        <v>#REF!</v>
      </c>
      <c r="Z397" s="36">
        <f t="shared" si="75"/>
        <v>116875</v>
      </c>
      <c r="AA397" s="23" t="s">
        <v>45</v>
      </c>
      <c r="AB397" s="28" t="s">
        <v>37</v>
      </c>
      <c r="AC397" s="37" t="s">
        <v>30</v>
      </c>
    </row>
    <row r="398" spans="1:29" s="38" customFormat="1" x14ac:dyDescent="0.25">
      <c r="A398" s="22">
        <v>105</v>
      </c>
      <c r="B398" s="66">
        <v>1505</v>
      </c>
      <c r="C398" s="93" t="s">
        <v>660</v>
      </c>
      <c r="D398" s="26"/>
      <c r="E398" s="23" t="s">
        <v>661</v>
      </c>
      <c r="F398" s="335" t="s">
        <v>475</v>
      </c>
      <c r="G398" s="68" t="s">
        <v>30</v>
      </c>
      <c r="H398" s="23" t="s">
        <v>43</v>
      </c>
      <c r="I398" s="68" t="s">
        <v>583</v>
      </c>
      <c r="J398" s="23" t="s">
        <v>584</v>
      </c>
      <c r="K398" s="23"/>
      <c r="L398" s="32" t="s">
        <v>662</v>
      </c>
      <c r="M398" s="28"/>
      <c r="N398" s="94"/>
      <c r="O398" s="30">
        <v>43511</v>
      </c>
      <c r="P398" s="17">
        <f t="shared" si="73"/>
        <v>45535</v>
      </c>
      <c r="Q398" s="31">
        <v>10</v>
      </c>
      <c r="R398" s="32">
        <v>120</v>
      </c>
      <c r="S398" s="32">
        <f t="shared" si="70"/>
        <v>66</v>
      </c>
      <c r="T398" s="33">
        <f t="shared" si="74"/>
        <v>54</v>
      </c>
      <c r="U398" s="34">
        <v>0.1</v>
      </c>
      <c r="V398" s="35">
        <v>125500</v>
      </c>
      <c r="W398" s="36">
        <f t="shared" si="71"/>
        <v>1045.8333333333333</v>
      </c>
      <c r="X398" s="36">
        <f t="shared" si="72"/>
        <v>69025</v>
      </c>
      <c r="Y398" s="36" t="e">
        <f>V398-#REF!</f>
        <v>#REF!</v>
      </c>
      <c r="Z398" s="36">
        <f t="shared" si="75"/>
        <v>56475</v>
      </c>
      <c r="AA398" s="23" t="s">
        <v>45</v>
      </c>
      <c r="AB398" s="28" t="s">
        <v>37</v>
      </c>
      <c r="AC398" s="37" t="s">
        <v>30</v>
      </c>
    </row>
    <row r="399" spans="1:29" s="38" customFormat="1" x14ac:dyDescent="0.25">
      <c r="A399" s="22">
        <v>106</v>
      </c>
      <c r="B399" s="66">
        <v>1536</v>
      </c>
      <c r="C399" s="93" t="s">
        <v>663</v>
      </c>
      <c r="D399" s="26"/>
      <c r="E399" s="23"/>
      <c r="F399" s="335" t="s">
        <v>646</v>
      </c>
      <c r="G399" s="68" t="s">
        <v>30</v>
      </c>
      <c r="H399" s="23" t="s">
        <v>65</v>
      </c>
      <c r="I399" s="68" t="s">
        <v>583</v>
      </c>
      <c r="J399" s="23" t="s">
        <v>584</v>
      </c>
      <c r="K399" s="23"/>
      <c r="L399" s="32" t="s">
        <v>664</v>
      </c>
      <c r="M399" s="28"/>
      <c r="N399" s="94"/>
      <c r="O399" s="30">
        <v>43725</v>
      </c>
      <c r="P399" s="17">
        <f t="shared" si="73"/>
        <v>45535</v>
      </c>
      <c r="Q399" s="31">
        <v>10</v>
      </c>
      <c r="R399" s="32">
        <v>120</v>
      </c>
      <c r="S399" s="32">
        <f t="shared" si="70"/>
        <v>59</v>
      </c>
      <c r="T399" s="33">
        <f t="shared" si="74"/>
        <v>61</v>
      </c>
      <c r="U399" s="34">
        <v>0.1</v>
      </c>
      <c r="V399" s="35">
        <v>80000</v>
      </c>
      <c r="W399" s="36">
        <f t="shared" si="71"/>
        <v>666.66666666666663</v>
      </c>
      <c r="X399" s="36">
        <f t="shared" si="72"/>
        <v>39333.333333333328</v>
      </c>
      <c r="Y399" s="36" t="e">
        <f>V399-#REF!</f>
        <v>#REF!</v>
      </c>
      <c r="Z399" s="36">
        <f t="shared" si="75"/>
        <v>40666.666666666672</v>
      </c>
      <c r="AA399" s="23" t="s">
        <v>45</v>
      </c>
      <c r="AB399" s="28" t="s">
        <v>37</v>
      </c>
      <c r="AC399" s="37" t="s">
        <v>30</v>
      </c>
    </row>
    <row r="400" spans="1:29" s="38" customFormat="1" x14ac:dyDescent="0.25">
      <c r="A400" s="22">
        <v>107</v>
      </c>
      <c r="B400" s="66">
        <v>1540</v>
      </c>
      <c r="C400" s="93" t="s">
        <v>660</v>
      </c>
      <c r="D400" s="26"/>
      <c r="E400" s="23"/>
      <c r="F400" s="335" t="s">
        <v>73</v>
      </c>
      <c r="G400" s="68" t="s">
        <v>30</v>
      </c>
      <c r="H400" s="23" t="s">
        <v>43</v>
      </c>
      <c r="I400" s="68" t="s">
        <v>583</v>
      </c>
      <c r="J400" s="23" t="s">
        <v>584</v>
      </c>
      <c r="K400" s="23"/>
      <c r="L400" s="32" t="s">
        <v>665</v>
      </c>
      <c r="M400" s="28"/>
      <c r="N400" s="94"/>
      <c r="O400" s="30">
        <v>43727</v>
      </c>
      <c r="P400" s="17">
        <f t="shared" si="73"/>
        <v>45535</v>
      </c>
      <c r="Q400" s="31">
        <v>10</v>
      </c>
      <c r="R400" s="32">
        <v>120</v>
      </c>
      <c r="S400" s="32">
        <f t="shared" si="70"/>
        <v>59</v>
      </c>
      <c r="T400" s="33">
        <f t="shared" si="74"/>
        <v>61</v>
      </c>
      <c r="U400" s="34">
        <v>0.1</v>
      </c>
      <c r="V400" s="35">
        <v>119735.7</v>
      </c>
      <c r="W400" s="36">
        <f t="shared" si="71"/>
        <v>997.79750000000001</v>
      </c>
      <c r="X400" s="36">
        <f t="shared" si="72"/>
        <v>58870.052499999998</v>
      </c>
      <c r="Y400" s="36" t="e">
        <f>V400-#REF!</f>
        <v>#REF!</v>
      </c>
      <c r="Z400" s="36">
        <f t="shared" si="75"/>
        <v>60865.647499999999</v>
      </c>
      <c r="AA400" s="23" t="s">
        <v>45</v>
      </c>
      <c r="AB400" s="28" t="s">
        <v>37</v>
      </c>
      <c r="AC400" s="37" t="s">
        <v>30</v>
      </c>
    </row>
    <row r="401" spans="1:29" s="38" customFormat="1" x14ac:dyDescent="0.25">
      <c r="A401" s="22">
        <v>108</v>
      </c>
      <c r="B401" s="66">
        <v>1541</v>
      </c>
      <c r="C401" s="93" t="s">
        <v>660</v>
      </c>
      <c r="D401" s="26"/>
      <c r="E401" s="23"/>
      <c r="F401" s="23" t="s">
        <v>73</v>
      </c>
      <c r="G401" s="68" t="s">
        <v>30</v>
      </c>
      <c r="H401" s="23" t="s">
        <v>43</v>
      </c>
      <c r="I401" s="68" t="s">
        <v>583</v>
      </c>
      <c r="J401" s="23" t="s">
        <v>584</v>
      </c>
      <c r="K401" s="23"/>
      <c r="L401" s="32" t="s">
        <v>665</v>
      </c>
      <c r="M401" s="28"/>
      <c r="N401" s="94"/>
      <c r="O401" s="30">
        <v>43727</v>
      </c>
      <c r="P401" s="17">
        <f t="shared" si="73"/>
        <v>45535</v>
      </c>
      <c r="Q401" s="31">
        <v>10</v>
      </c>
      <c r="R401" s="32">
        <v>120</v>
      </c>
      <c r="S401" s="32">
        <f t="shared" si="70"/>
        <v>59</v>
      </c>
      <c r="T401" s="33">
        <f t="shared" si="74"/>
        <v>61</v>
      </c>
      <c r="U401" s="34">
        <v>0.1</v>
      </c>
      <c r="V401" s="35">
        <v>119735.7</v>
      </c>
      <c r="W401" s="36">
        <f t="shared" si="71"/>
        <v>997.79750000000001</v>
      </c>
      <c r="X401" s="36">
        <f t="shared" si="72"/>
        <v>58870.052499999998</v>
      </c>
      <c r="Y401" s="36" t="e">
        <f>V401-#REF!</f>
        <v>#REF!</v>
      </c>
      <c r="Z401" s="36">
        <f t="shared" si="75"/>
        <v>60865.647499999999</v>
      </c>
      <c r="AA401" s="23" t="s">
        <v>45</v>
      </c>
      <c r="AB401" s="28" t="s">
        <v>37</v>
      </c>
      <c r="AC401" s="37" t="s">
        <v>30</v>
      </c>
    </row>
    <row r="402" spans="1:29" s="38" customFormat="1" x14ac:dyDescent="0.25">
      <c r="A402" s="22">
        <v>109</v>
      </c>
      <c r="B402" s="66">
        <v>1593</v>
      </c>
      <c r="C402" s="93" t="s">
        <v>666</v>
      </c>
      <c r="D402" s="26"/>
      <c r="E402" s="23"/>
      <c r="F402" s="23" t="s">
        <v>133</v>
      </c>
      <c r="G402" s="68" t="s">
        <v>30</v>
      </c>
      <c r="H402" s="23" t="s">
        <v>43</v>
      </c>
      <c r="I402" s="68" t="s">
        <v>583</v>
      </c>
      <c r="J402" s="23" t="s">
        <v>584</v>
      </c>
      <c r="K402" s="23"/>
      <c r="L402" s="32" t="s">
        <v>667</v>
      </c>
      <c r="M402" s="28"/>
      <c r="N402" s="94"/>
      <c r="O402" s="30">
        <v>43945</v>
      </c>
      <c r="P402" s="17">
        <f t="shared" si="73"/>
        <v>45535</v>
      </c>
      <c r="Q402" s="31">
        <v>10</v>
      </c>
      <c r="R402" s="32">
        <v>120</v>
      </c>
      <c r="S402" s="32">
        <f t="shared" si="70"/>
        <v>52</v>
      </c>
      <c r="T402" s="33">
        <f t="shared" si="74"/>
        <v>68</v>
      </c>
      <c r="U402" s="34">
        <v>0.1</v>
      </c>
      <c r="V402" s="35">
        <v>245000</v>
      </c>
      <c r="W402" s="36">
        <f t="shared" si="71"/>
        <v>2041.6666666666667</v>
      </c>
      <c r="X402" s="36">
        <f t="shared" si="72"/>
        <v>106166.66666666667</v>
      </c>
      <c r="Y402" s="36" t="e">
        <f>V402-#REF!</f>
        <v>#REF!</v>
      </c>
      <c r="Z402" s="36">
        <f t="shared" si="75"/>
        <v>138833.33333333331</v>
      </c>
      <c r="AA402" s="23" t="s">
        <v>45</v>
      </c>
      <c r="AB402" s="28" t="s">
        <v>37</v>
      </c>
      <c r="AC402" s="37" t="s">
        <v>30</v>
      </c>
    </row>
    <row r="403" spans="1:29" s="38" customFormat="1" x14ac:dyDescent="0.25">
      <c r="A403" s="22">
        <v>110</v>
      </c>
      <c r="B403" s="66">
        <v>1598</v>
      </c>
      <c r="C403" s="93" t="s">
        <v>668</v>
      </c>
      <c r="D403" s="26"/>
      <c r="E403" s="23"/>
      <c r="F403" s="23" t="s">
        <v>31</v>
      </c>
      <c r="G403" s="68" t="s">
        <v>30</v>
      </c>
      <c r="H403" s="23" t="s">
        <v>43</v>
      </c>
      <c r="I403" s="68" t="s">
        <v>583</v>
      </c>
      <c r="J403" s="23" t="s">
        <v>584</v>
      </c>
      <c r="K403" s="23"/>
      <c r="L403" s="32" t="s">
        <v>669</v>
      </c>
      <c r="M403" s="28"/>
      <c r="N403" s="94"/>
      <c r="O403" s="333">
        <v>43945</v>
      </c>
      <c r="P403" s="17">
        <f t="shared" si="73"/>
        <v>45535</v>
      </c>
      <c r="Q403" s="31">
        <v>10</v>
      </c>
      <c r="R403" s="32">
        <v>120</v>
      </c>
      <c r="S403" s="32">
        <f t="shared" si="70"/>
        <v>52</v>
      </c>
      <c r="T403" s="33">
        <f t="shared" si="74"/>
        <v>68</v>
      </c>
      <c r="U403" s="34">
        <v>0.1</v>
      </c>
      <c r="V403" s="35">
        <v>69265</v>
      </c>
      <c r="W403" s="36">
        <f t="shared" si="71"/>
        <v>577.20833333333337</v>
      </c>
      <c r="X403" s="36">
        <f t="shared" si="72"/>
        <v>30014.833333333336</v>
      </c>
      <c r="Y403" s="36" t="e">
        <f>V403-#REF!</f>
        <v>#REF!</v>
      </c>
      <c r="Z403" s="36">
        <f t="shared" si="75"/>
        <v>39250.166666666664</v>
      </c>
      <c r="AA403" s="66"/>
      <c r="AB403" s="119"/>
      <c r="AC403" s="120"/>
    </row>
    <row r="404" spans="1:29" s="38" customFormat="1" x14ac:dyDescent="0.25">
      <c r="A404" s="22">
        <v>111</v>
      </c>
      <c r="B404" s="66">
        <v>1605</v>
      </c>
      <c r="C404" s="93" t="s">
        <v>670</v>
      </c>
      <c r="D404" s="26"/>
      <c r="E404" s="23"/>
      <c r="F404" s="23" t="s">
        <v>671</v>
      </c>
      <c r="G404" s="68" t="s">
        <v>30</v>
      </c>
      <c r="H404" s="23" t="s">
        <v>65</v>
      </c>
      <c r="I404" s="68" t="s">
        <v>583</v>
      </c>
      <c r="J404" s="23" t="s">
        <v>584</v>
      </c>
      <c r="K404" s="23"/>
      <c r="L404" s="32" t="s">
        <v>672</v>
      </c>
      <c r="M404" s="28"/>
      <c r="N404" s="94"/>
      <c r="O404" s="30">
        <v>43896</v>
      </c>
      <c r="P404" s="17">
        <f t="shared" si="73"/>
        <v>45535</v>
      </c>
      <c r="Q404" s="31">
        <v>10</v>
      </c>
      <c r="R404" s="32">
        <v>120</v>
      </c>
      <c r="S404" s="32">
        <f t="shared" si="70"/>
        <v>53</v>
      </c>
      <c r="T404" s="33">
        <f t="shared" si="74"/>
        <v>67</v>
      </c>
      <c r="U404" s="34">
        <v>0.1</v>
      </c>
      <c r="V404" s="35">
        <v>99000</v>
      </c>
      <c r="W404" s="36">
        <f t="shared" si="71"/>
        <v>825</v>
      </c>
      <c r="X404" s="36">
        <f t="shared" si="72"/>
        <v>43725</v>
      </c>
      <c r="Y404" s="36" t="e">
        <f>V404-#REF!</f>
        <v>#REF!</v>
      </c>
      <c r="Z404" s="36">
        <f t="shared" si="75"/>
        <v>55275</v>
      </c>
      <c r="AA404" s="23" t="s">
        <v>45</v>
      </c>
      <c r="AB404" s="28" t="s">
        <v>37</v>
      </c>
      <c r="AC404" s="37"/>
    </row>
    <row r="405" spans="1:29" s="38" customFormat="1" x14ac:dyDescent="0.25">
      <c r="A405" s="22">
        <v>112</v>
      </c>
      <c r="B405" s="66">
        <v>1606</v>
      </c>
      <c r="C405" s="93" t="s">
        <v>609</v>
      </c>
      <c r="D405" s="26"/>
      <c r="E405" s="23"/>
      <c r="F405" s="23" t="s">
        <v>671</v>
      </c>
      <c r="G405" s="68" t="s">
        <v>30</v>
      </c>
      <c r="H405" s="23" t="s">
        <v>43</v>
      </c>
      <c r="I405" s="68" t="s">
        <v>583</v>
      </c>
      <c r="J405" s="23" t="s">
        <v>584</v>
      </c>
      <c r="K405" s="23"/>
      <c r="L405" s="32" t="s">
        <v>672</v>
      </c>
      <c r="M405" s="28"/>
      <c r="N405" s="94"/>
      <c r="O405" s="30">
        <v>43896</v>
      </c>
      <c r="P405" s="17">
        <f t="shared" si="73"/>
        <v>45535</v>
      </c>
      <c r="Q405" s="31">
        <v>10</v>
      </c>
      <c r="R405" s="32">
        <v>120</v>
      </c>
      <c r="S405" s="32">
        <f t="shared" si="70"/>
        <v>53</v>
      </c>
      <c r="T405" s="33">
        <f t="shared" si="74"/>
        <v>67</v>
      </c>
      <c r="U405" s="34">
        <v>0.1</v>
      </c>
      <c r="V405" s="35">
        <v>115000</v>
      </c>
      <c r="W405" s="36">
        <f t="shared" si="71"/>
        <v>958.33333333333337</v>
      </c>
      <c r="X405" s="36">
        <f t="shared" si="72"/>
        <v>50791.666666666672</v>
      </c>
      <c r="Y405" s="36" t="e">
        <f>V405-#REF!</f>
        <v>#REF!</v>
      </c>
      <c r="Z405" s="36">
        <f t="shared" si="75"/>
        <v>64208.333333333328</v>
      </c>
      <c r="AA405" s="23" t="s">
        <v>45</v>
      </c>
      <c r="AB405" s="28" t="s">
        <v>37</v>
      </c>
      <c r="AC405" s="37"/>
    </row>
    <row r="406" spans="1:29" s="38" customFormat="1" x14ac:dyDescent="0.25">
      <c r="A406" s="22">
        <v>113</v>
      </c>
      <c r="B406" s="66">
        <v>1607</v>
      </c>
      <c r="C406" s="93" t="s">
        <v>609</v>
      </c>
      <c r="D406" s="84"/>
      <c r="E406" s="82"/>
      <c r="F406" s="82" t="s">
        <v>671</v>
      </c>
      <c r="G406" s="68" t="s">
        <v>30</v>
      </c>
      <c r="H406" s="82" t="s">
        <v>43</v>
      </c>
      <c r="I406" s="68" t="s">
        <v>583</v>
      </c>
      <c r="J406" s="23" t="s">
        <v>584</v>
      </c>
      <c r="K406" s="82"/>
      <c r="L406" s="33" t="s">
        <v>672</v>
      </c>
      <c r="M406" s="85"/>
      <c r="N406" s="94"/>
      <c r="O406" s="30">
        <v>43896</v>
      </c>
      <c r="P406" s="17">
        <f t="shared" si="73"/>
        <v>45535</v>
      </c>
      <c r="Q406" s="88">
        <v>10</v>
      </c>
      <c r="R406" s="33">
        <v>120</v>
      </c>
      <c r="S406" s="33">
        <f t="shared" si="70"/>
        <v>53</v>
      </c>
      <c r="T406" s="33">
        <f t="shared" si="74"/>
        <v>67</v>
      </c>
      <c r="U406" s="90">
        <v>0.1</v>
      </c>
      <c r="V406" s="36">
        <v>115000</v>
      </c>
      <c r="W406" s="36">
        <f t="shared" si="71"/>
        <v>958.33333333333337</v>
      </c>
      <c r="X406" s="36">
        <f t="shared" si="72"/>
        <v>50791.666666666672</v>
      </c>
      <c r="Y406" s="36" t="e">
        <f>V406-#REF!</f>
        <v>#REF!</v>
      </c>
      <c r="Z406" s="36">
        <f t="shared" si="75"/>
        <v>64208.333333333328</v>
      </c>
      <c r="AA406" s="82" t="s">
        <v>45</v>
      </c>
      <c r="AB406" s="85" t="s">
        <v>37</v>
      </c>
      <c r="AC406" s="37"/>
    </row>
    <row r="407" spans="1:29" s="38" customFormat="1" x14ac:dyDescent="0.25">
      <c r="A407" s="22">
        <v>114</v>
      </c>
      <c r="B407" s="66">
        <v>1608</v>
      </c>
      <c r="C407" s="93" t="s">
        <v>609</v>
      </c>
      <c r="D407" s="26"/>
      <c r="E407" s="23"/>
      <c r="F407" s="23" t="s">
        <v>671</v>
      </c>
      <c r="G407" s="68" t="s">
        <v>30</v>
      </c>
      <c r="H407" s="23" t="s">
        <v>43</v>
      </c>
      <c r="I407" s="68" t="s">
        <v>583</v>
      </c>
      <c r="J407" s="23" t="s">
        <v>584</v>
      </c>
      <c r="K407" s="23"/>
      <c r="L407" s="32" t="s">
        <v>672</v>
      </c>
      <c r="M407" s="28"/>
      <c r="N407" s="94"/>
      <c r="O407" s="30">
        <v>43896</v>
      </c>
      <c r="P407" s="17">
        <f t="shared" si="73"/>
        <v>45535</v>
      </c>
      <c r="Q407" s="31">
        <v>10</v>
      </c>
      <c r="R407" s="32">
        <v>120</v>
      </c>
      <c r="S407" s="32">
        <f t="shared" si="70"/>
        <v>53</v>
      </c>
      <c r="T407" s="33">
        <f t="shared" si="74"/>
        <v>67</v>
      </c>
      <c r="U407" s="34">
        <v>0.1</v>
      </c>
      <c r="V407" s="35">
        <v>115000</v>
      </c>
      <c r="W407" s="36">
        <f t="shared" si="71"/>
        <v>958.33333333333337</v>
      </c>
      <c r="X407" s="36">
        <f t="shared" si="72"/>
        <v>50791.666666666672</v>
      </c>
      <c r="Y407" s="36" t="e">
        <f>V407-#REF!</f>
        <v>#REF!</v>
      </c>
      <c r="Z407" s="36">
        <f t="shared" si="75"/>
        <v>64208.333333333328</v>
      </c>
      <c r="AA407" s="23" t="s">
        <v>45</v>
      </c>
      <c r="AB407" s="28" t="s">
        <v>37</v>
      </c>
      <c r="AC407" s="37"/>
    </row>
    <row r="408" spans="1:29" s="38" customFormat="1" x14ac:dyDescent="0.25">
      <c r="A408" s="22">
        <v>115</v>
      </c>
      <c r="B408" s="66">
        <v>1609</v>
      </c>
      <c r="C408" s="93" t="s">
        <v>609</v>
      </c>
      <c r="D408" s="26"/>
      <c r="E408" s="23"/>
      <c r="F408" s="23" t="s">
        <v>671</v>
      </c>
      <c r="G408" s="68" t="s">
        <v>30</v>
      </c>
      <c r="H408" s="23" t="s">
        <v>43</v>
      </c>
      <c r="I408" s="68" t="s">
        <v>583</v>
      </c>
      <c r="J408" s="23" t="s">
        <v>584</v>
      </c>
      <c r="K408" s="23"/>
      <c r="L408" s="32" t="s">
        <v>672</v>
      </c>
      <c r="M408" s="28"/>
      <c r="N408" s="94"/>
      <c r="O408" s="30">
        <v>43896</v>
      </c>
      <c r="P408" s="17">
        <f t="shared" si="73"/>
        <v>45535</v>
      </c>
      <c r="Q408" s="31">
        <v>10</v>
      </c>
      <c r="R408" s="32">
        <v>120</v>
      </c>
      <c r="S408" s="32">
        <f t="shared" si="70"/>
        <v>53</v>
      </c>
      <c r="T408" s="33">
        <f t="shared" si="74"/>
        <v>67</v>
      </c>
      <c r="U408" s="34">
        <v>0.1</v>
      </c>
      <c r="V408" s="35">
        <v>115000</v>
      </c>
      <c r="W408" s="36">
        <f t="shared" si="71"/>
        <v>958.33333333333337</v>
      </c>
      <c r="X408" s="36">
        <f t="shared" si="72"/>
        <v>50791.666666666672</v>
      </c>
      <c r="Y408" s="36" t="e">
        <f>V408-#REF!</f>
        <v>#REF!</v>
      </c>
      <c r="Z408" s="36">
        <f t="shared" si="75"/>
        <v>64208.333333333328</v>
      </c>
      <c r="AA408" s="23" t="s">
        <v>45</v>
      </c>
      <c r="AB408" s="28" t="s">
        <v>37</v>
      </c>
      <c r="AC408" s="37"/>
    </row>
    <row r="409" spans="1:29" s="38" customFormat="1" x14ac:dyDescent="0.25">
      <c r="A409" s="22">
        <v>116</v>
      </c>
      <c r="B409" s="66">
        <v>1610</v>
      </c>
      <c r="C409" s="93" t="s">
        <v>609</v>
      </c>
      <c r="D409" s="26"/>
      <c r="E409" s="23"/>
      <c r="F409" s="23" t="s">
        <v>588</v>
      </c>
      <c r="G409" s="68" t="s">
        <v>30</v>
      </c>
      <c r="H409" s="23" t="s">
        <v>43</v>
      </c>
      <c r="I409" s="68" t="s">
        <v>583</v>
      </c>
      <c r="J409" s="23" t="s">
        <v>584</v>
      </c>
      <c r="K409" s="23"/>
      <c r="L409" s="32" t="s">
        <v>672</v>
      </c>
      <c r="M409" s="28"/>
      <c r="N409" s="94"/>
      <c r="O409" s="30">
        <v>43896</v>
      </c>
      <c r="P409" s="17">
        <f t="shared" si="73"/>
        <v>45535</v>
      </c>
      <c r="Q409" s="31">
        <v>10</v>
      </c>
      <c r="R409" s="32">
        <v>120</v>
      </c>
      <c r="S409" s="32">
        <f t="shared" si="70"/>
        <v>53</v>
      </c>
      <c r="T409" s="33">
        <f t="shared" si="74"/>
        <v>67</v>
      </c>
      <c r="U409" s="34">
        <v>0.1</v>
      </c>
      <c r="V409" s="35">
        <v>115000</v>
      </c>
      <c r="W409" s="36">
        <f t="shared" si="71"/>
        <v>958.33333333333337</v>
      </c>
      <c r="X409" s="36">
        <f t="shared" si="72"/>
        <v>50791.666666666672</v>
      </c>
      <c r="Y409" s="36" t="e">
        <f>V409-#REF!</f>
        <v>#REF!</v>
      </c>
      <c r="Z409" s="36">
        <f t="shared" si="75"/>
        <v>64208.333333333328</v>
      </c>
      <c r="AA409" s="23" t="s">
        <v>45</v>
      </c>
      <c r="AB409" s="28" t="s">
        <v>37</v>
      </c>
      <c r="AC409" s="37"/>
    </row>
    <row r="410" spans="1:29" s="38" customFormat="1" ht="26.25" x14ac:dyDescent="0.25">
      <c r="A410" s="22">
        <v>117</v>
      </c>
      <c r="B410" s="66">
        <v>1613</v>
      </c>
      <c r="C410" s="93" t="s">
        <v>673</v>
      </c>
      <c r="D410" s="26"/>
      <c r="E410" s="23"/>
      <c r="F410" s="23" t="s">
        <v>655</v>
      </c>
      <c r="G410" s="68" t="s">
        <v>30</v>
      </c>
      <c r="H410" s="23" t="s">
        <v>43</v>
      </c>
      <c r="I410" s="68" t="s">
        <v>583</v>
      </c>
      <c r="J410" s="23" t="s">
        <v>584</v>
      </c>
      <c r="K410" s="23"/>
      <c r="L410" s="32" t="s">
        <v>667</v>
      </c>
      <c r="M410" s="28"/>
      <c r="N410" s="94"/>
      <c r="O410" s="30">
        <v>43950</v>
      </c>
      <c r="P410" s="17">
        <f t="shared" si="73"/>
        <v>45535</v>
      </c>
      <c r="Q410" s="31">
        <v>10</v>
      </c>
      <c r="R410" s="32">
        <v>120</v>
      </c>
      <c r="S410" s="32">
        <f t="shared" si="70"/>
        <v>52</v>
      </c>
      <c r="T410" s="33">
        <f t="shared" si="74"/>
        <v>68</v>
      </c>
      <c r="U410" s="34">
        <v>0.1</v>
      </c>
      <c r="V410" s="35">
        <v>258740</v>
      </c>
      <c r="W410" s="36">
        <f t="shared" si="71"/>
        <v>2156.1666666666665</v>
      </c>
      <c r="X410" s="36">
        <f t="shared" si="72"/>
        <v>112120.66666666666</v>
      </c>
      <c r="Y410" s="36" t="e">
        <f>V410-#REF!</f>
        <v>#REF!</v>
      </c>
      <c r="Z410" s="36">
        <f t="shared" si="75"/>
        <v>146619.33333333334</v>
      </c>
      <c r="AA410" s="23" t="s">
        <v>45</v>
      </c>
      <c r="AB410" s="28" t="s">
        <v>37</v>
      </c>
      <c r="AC410" s="37"/>
    </row>
    <row r="411" spans="1:29" s="38" customFormat="1" x14ac:dyDescent="0.25">
      <c r="A411" s="22">
        <v>118</v>
      </c>
      <c r="B411" s="66">
        <v>1620</v>
      </c>
      <c r="C411" s="93" t="s">
        <v>609</v>
      </c>
      <c r="D411" s="26"/>
      <c r="E411" s="23"/>
      <c r="F411" s="23" t="s">
        <v>73</v>
      </c>
      <c r="G411" s="68" t="s">
        <v>30</v>
      </c>
      <c r="H411" s="23" t="s">
        <v>43</v>
      </c>
      <c r="I411" s="68" t="s">
        <v>583</v>
      </c>
      <c r="J411" s="23" t="s">
        <v>584</v>
      </c>
      <c r="K411" s="23"/>
      <c r="L411" s="32" t="s">
        <v>674</v>
      </c>
      <c r="M411" s="28"/>
      <c r="N411" s="94"/>
      <c r="O411" s="30">
        <v>44042</v>
      </c>
      <c r="P411" s="17">
        <f t="shared" si="73"/>
        <v>45535</v>
      </c>
      <c r="Q411" s="31">
        <v>10</v>
      </c>
      <c r="R411" s="32">
        <v>120</v>
      </c>
      <c r="S411" s="32">
        <f t="shared" si="70"/>
        <v>49</v>
      </c>
      <c r="T411" s="33">
        <f t="shared" si="74"/>
        <v>71</v>
      </c>
      <c r="U411" s="34">
        <v>0.1</v>
      </c>
      <c r="V411" s="35">
        <v>130000</v>
      </c>
      <c r="W411" s="36">
        <f t="shared" si="71"/>
        <v>1083.3333333333333</v>
      </c>
      <c r="X411" s="36">
        <f t="shared" si="72"/>
        <v>53083.333333333328</v>
      </c>
      <c r="Y411" s="36" t="e">
        <f>V411-#REF!</f>
        <v>#REF!</v>
      </c>
      <c r="Z411" s="36">
        <f t="shared" si="75"/>
        <v>76916.666666666672</v>
      </c>
      <c r="AA411" s="23" t="s">
        <v>45</v>
      </c>
      <c r="AB411" s="28" t="s">
        <v>37</v>
      </c>
      <c r="AC411" s="37"/>
    </row>
    <row r="412" spans="1:29" s="38" customFormat="1" x14ac:dyDescent="0.25">
      <c r="A412" s="22">
        <v>119</v>
      </c>
      <c r="B412" s="66">
        <v>1685</v>
      </c>
      <c r="C412" s="93" t="s">
        <v>675</v>
      </c>
      <c r="D412" s="26"/>
      <c r="E412" s="23"/>
      <c r="F412" s="23" t="s">
        <v>417</v>
      </c>
      <c r="G412" s="68" t="s">
        <v>30</v>
      </c>
      <c r="H412" s="23" t="s">
        <v>43</v>
      </c>
      <c r="I412" s="68" t="s">
        <v>583</v>
      </c>
      <c r="J412" s="23" t="s">
        <v>584</v>
      </c>
      <c r="K412" s="23"/>
      <c r="L412" s="32" t="s">
        <v>476</v>
      </c>
      <c r="M412" s="28"/>
      <c r="N412" s="94"/>
      <c r="O412" s="17" t="s">
        <v>477</v>
      </c>
      <c r="P412" s="17">
        <f t="shared" si="73"/>
        <v>45535</v>
      </c>
      <c r="Q412" s="31">
        <v>10</v>
      </c>
      <c r="R412" s="32">
        <v>120</v>
      </c>
      <c r="S412" s="32">
        <f t="shared" si="70"/>
        <v>57</v>
      </c>
      <c r="T412" s="33">
        <f t="shared" si="74"/>
        <v>63</v>
      </c>
      <c r="U412" s="34">
        <v>0.1</v>
      </c>
      <c r="V412" s="35">
        <v>149000</v>
      </c>
      <c r="W412" s="36">
        <f t="shared" si="71"/>
        <v>1241.6666666666667</v>
      </c>
      <c r="X412" s="36">
        <f t="shared" si="72"/>
        <v>70775</v>
      </c>
      <c r="Y412" s="36" t="e">
        <f>V412-#REF!</f>
        <v>#REF!</v>
      </c>
      <c r="Z412" s="36">
        <f t="shared" si="75"/>
        <v>78225</v>
      </c>
      <c r="AA412" s="23"/>
      <c r="AB412" s="28"/>
      <c r="AC412" s="37"/>
    </row>
    <row r="413" spans="1:29" s="38" customFormat="1" x14ac:dyDescent="0.25">
      <c r="A413" s="22">
        <v>120</v>
      </c>
      <c r="B413" s="66">
        <v>1686</v>
      </c>
      <c r="C413" s="93" t="s">
        <v>676</v>
      </c>
      <c r="D413" s="26"/>
      <c r="E413" s="23"/>
      <c r="F413" s="23" t="s">
        <v>417</v>
      </c>
      <c r="G413" s="68" t="s">
        <v>30</v>
      </c>
      <c r="H413" s="23" t="s">
        <v>43</v>
      </c>
      <c r="I413" s="68" t="s">
        <v>583</v>
      </c>
      <c r="J413" s="23" t="s">
        <v>584</v>
      </c>
      <c r="K413" s="23"/>
      <c r="L413" s="32" t="s">
        <v>677</v>
      </c>
      <c r="M413" s="28"/>
      <c r="N413" s="94"/>
      <c r="O413" s="17" t="s">
        <v>678</v>
      </c>
      <c r="P413" s="17">
        <f t="shared" si="73"/>
        <v>45535</v>
      </c>
      <c r="Q413" s="31">
        <v>10</v>
      </c>
      <c r="R413" s="32">
        <v>120</v>
      </c>
      <c r="S413" s="32">
        <f t="shared" si="70"/>
        <v>55</v>
      </c>
      <c r="T413" s="33">
        <f t="shared" si="74"/>
        <v>65</v>
      </c>
      <c r="U413" s="34">
        <v>0.1</v>
      </c>
      <c r="V413" s="35">
        <v>3250000</v>
      </c>
      <c r="W413" s="36">
        <f t="shared" si="71"/>
        <v>27083.333333333332</v>
      </c>
      <c r="X413" s="36">
        <f t="shared" si="72"/>
        <v>1489583.3333333333</v>
      </c>
      <c r="Y413" s="36" t="e">
        <f>V413-#REF!</f>
        <v>#REF!</v>
      </c>
      <c r="Z413" s="36">
        <f t="shared" si="75"/>
        <v>1760416.6666666667</v>
      </c>
      <c r="AA413" s="23"/>
      <c r="AB413" s="28"/>
      <c r="AC413" s="37"/>
    </row>
    <row r="414" spans="1:29" s="38" customFormat="1" x14ac:dyDescent="0.25">
      <c r="A414" s="22">
        <v>121</v>
      </c>
      <c r="B414" s="66">
        <v>1688</v>
      </c>
      <c r="C414" s="93" t="s">
        <v>679</v>
      </c>
      <c r="D414" s="44"/>
      <c r="E414" s="42"/>
      <c r="F414" s="42" t="s">
        <v>417</v>
      </c>
      <c r="G414" s="68" t="s">
        <v>30</v>
      </c>
      <c r="H414" s="42" t="s">
        <v>43</v>
      </c>
      <c r="I414" s="68" t="s">
        <v>583</v>
      </c>
      <c r="J414" s="23" t="s">
        <v>584</v>
      </c>
      <c r="K414" s="42"/>
      <c r="L414" s="56" t="s">
        <v>677</v>
      </c>
      <c r="M414" s="45"/>
      <c r="N414" s="94"/>
      <c r="O414" s="17" t="s">
        <v>678</v>
      </c>
      <c r="P414" s="17">
        <f t="shared" si="73"/>
        <v>45535</v>
      </c>
      <c r="Q414" s="48">
        <v>10</v>
      </c>
      <c r="R414" s="56">
        <v>120</v>
      </c>
      <c r="S414" s="56">
        <f t="shared" si="70"/>
        <v>55</v>
      </c>
      <c r="T414" s="33">
        <f t="shared" si="74"/>
        <v>65</v>
      </c>
      <c r="U414" s="50">
        <v>0.1</v>
      </c>
      <c r="V414" s="57">
        <v>400000</v>
      </c>
      <c r="W414" s="36">
        <f t="shared" si="71"/>
        <v>3333.3333333333335</v>
      </c>
      <c r="X414" s="36">
        <f t="shared" si="72"/>
        <v>183333.33333333334</v>
      </c>
      <c r="Y414" s="36" t="e">
        <f>V414-#REF!</f>
        <v>#REF!</v>
      </c>
      <c r="Z414" s="36">
        <f t="shared" si="75"/>
        <v>216666.66666666666</v>
      </c>
      <c r="AA414" s="42"/>
      <c r="AB414" s="45"/>
      <c r="AC414" s="37"/>
    </row>
    <row r="415" spans="1:29" s="38" customFormat="1" x14ac:dyDescent="0.25">
      <c r="A415" s="22">
        <v>122</v>
      </c>
      <c r="B415" s="295">
        <v>1980</v>
      </c>
      <c r="C415" s="93" t="s">
        <v>680</v>
      </c>
      <c r="D415" s="133"/>
      <c r="E415" s="94"/>
      <c r="F415" s="295" t="s">
        <v>31</v>
      </c>
      <c r="G415" s="68" t="s">
        <v>30</v>
      </c>
      <c r="H415" s="23" t="s">
        <v>43</v>
      </c>
      <c r="I415" s="68" t="s">
        <v>583</v>
      </c>
      <c r="J415" s="23" t="s">
        <v>584</v>
      </c>
      <c r="K415" s="94"/>
      <c r="L415" s="94"/>
      <c r="M415" s="339"/>
      <c r="N415" s="94"/>
      <c r="O415" s="30">
        <v>44624</v>
      </c>
      <c r="P415" s="17">
        <f t="shared" si="73"/>
        <v>45535</v>
      </c>
      <c r="Q415" s="66">
        <v>10</v>
      </c>
      <c r="R415" s="66">
        <v>120</v>
      </c>
      <c r="S415" s="66">
        <f t="shared" si="70"/>
        <v>29</v>
      </c>
      <c r="T415" s="33">
        <f t="shared" si="74"/>
        <v>91</v>
      </c>
      <c r="U415" s="95">
        <v>0.1</v>
      </c>
      <c r="V415" s="340">
        <v>62105</v>
      </c>
      <c r="W415" s="36">
        <f t="shared" si="71"/>
        <v>517.54166666666663</v>
      </c>
      <c r="X415" s="36">
        <f t="shared" si="72"/>
        <v>15008.708333333332</v>
      </c>
      <c r="Y415" s="36" t="e">
        <f>V415-#REF!</f>
        <v>#REF!</v>
      </c>
      <c r="Z415" s="36">
        <f t="shared" si="75"/>
        <v>47096.291666666672</v>
      </c>
      <c r="AA415" s="42"/>
      <c r="AB415" s="45"/>
      <c r="AC415" s="37"/>
    </row>
    <row r="416" spans="1:29" s="38" customFormat="1" x14ac:dyDescent="0.25">
      <c r="A416" s="22">
        <v>123</v>
      </c>
      <c r="B416" s="295">
        <v>1981</v>
      </c>
      <c r="C416" s="93" t="s">
        <v>681</v>
      </c>
      <c r="D416" s="133"/>
      <c r="E416" s="94"/>
      <c r="F416" s="295" t="s">
        <v>31</v>
      </c>
      <c r="G416" s="68" t="s">
        <v>30</v>
      </c>
      <c r="H416" s="23" t="s">
        <v>43</v>
      </c>
      <c r="I416" s="68" t="s">
        <v>583</v>
      </c>
      <c r="J416" s="23" t="s">
        <v>584</v>
      </c>
      <c r="K416" s="94"/>
      <c r="L416" s="94"/>
      <c r="M416" s="339"/>
      <c r="N416" s="94"/>
      <c r="O416" s="30">
        <v>44624</v>
      </c>
      <c r="P416" s="17">
        <f t="shared" si="73"/>
        <v>45535</v>
      </c>
      <c r="Q416" s="66">
        <v>10</v>
      </c>
      <c r="R416" s="66">
        <v>120</v>
      </c>
      <c r="S416" s="66">
        <f t="shared" si="70"/>
        <v>29</v>
      </c>
      <c r="T416" s="33">
        <f t="shared" si="74"/>
        <v>91</v>
      </c>
      <c r="U416" s="95">
        <v>0.1</v>
      </c>
      <c r="V416" s="341">
        <v>91000</v>
      </c>
      <c r="W416" s="36">
        <f t="shared" si="71"/>
        <v>758.33333333333337</v>
      </c>
      <c r="X416" s="36">
        <f t="shared" si="72"/>
        <v>21991.666666666668</v>
      </c>
      <c r="Y416" s="36" t="e">
        <f>V416-#REF!</f>
        <v>#REF!</v>
      </c>
      <c r="Z416" s="36">
        <f t="shared" si="75"/>
        <v>69008.333333333328</v>
      </c>
      <c r="AA416" s="42"/>
      <c r="AB416" s="45"/>
      <c r="AC416" s="37"/>
    </row>
    <row r="417" spans="1:30" s="38" customFormat="1" ht="26.25" x14ac:dyDescent="0.25">
      <c r="A417" s="22">
        <v>124</v>
      </c>
      <c r="B417" s="295">
        <v>1982</v>
      </c>
      <c r="C417" s="93" t="s">
        <v>682</v>
      </c>
      <c r="D417" s="133"/>
      <c r="E417" s="94"/>
      <c r="F417" s="295" t="s">
        <v>31</v>
      </c>
      <c r="G417" s="68" t="s">
        <v>30</v>
      </c>
      <c r="H417" s="23" t="s">
        <v>43</v>
      </c>
      <c r="I417" s="68" t="s">
        <v>583</v>
      </c>
      <c r="J417" s="23" t="s">
        <v>584</v>
      </c>
      <c r="K417" s="94"/>
      <c r="L417" s="94"/>
      <c r="M417" s="339"/>
      <c r="N417" s="94"/>
      <c r="O417" s="30">
        <v>44624</v>
      </c>
      <c r="P417" s="17">
        <f t="shared" si="73"/>
        <v>45535</v>
      </c>
      <c r="Q417" s="66">
        <v>10</v>
      </c>
      <c r="R417" s="66">
        <v>120</v>
      </c>
      <c r="S417" s="66">
        <f t="shared" si="70"/>
        <v>29</v>
      </c>
      <c r="T417" s="33">
        <f t="shared" si="74"/>
        <v>91</v>
      </c>
      <c r="U417" s="95">
        <v>0.1</v>
      </c>
      <c r="V417" s="341">
        <v>155200</v>
      </c>
      <c r="W417" s="36">
        <f t="shared" si="71"/>
        <v>1293.3333333333333</v>
      </c>
      <c r="X417" s="36">
        <f t="shared" si="72"/>
        <v>37506.666666666664</v>
      </c>
      <c r="Y417" s="36" t="e">
        <f>V417-#REF!</f>
        <v>#REF!</v>
      </c>
      <c r="Z417" s="36">
        <f t="shared" si="75"/>
        <v>117693.33333333334</v>
      </c>
      <c r="AA417" s="42"/>
      <c r="AB417" s="45"/>
      <c r="AC417" s="37"/>
    </row>
    <row r="418" spans="1:30" s="38" customFormat="1" ht="26.25" x14ac:dyDescent="0.25">
      <c r="A418" s="22">
        <v>125</v>
      </c>
      <c r="B418" s="295">
        <v>1983</v>
      </c>
      <c r="C418" s="93" t="s">
        <v>682</v>
      </c>
      <c r="D418" s="133"/>
      <c r="E418" s="94"/>
      <c r="F418" s="295" t="s">
        <v>31</v>
      </c>
      <c r="G418" s="68" t="s">
        <v>30</v>
      </c>
      <c r="H418" s="23" t="s">
        <v>43</v>
      </c>
      <c r="I418" s="68" t="s">
        <v>583</v>
      </c>
      <c r="J418" s="23" t="s">
        <v>584</v>
      </c>
      <c r="K418" s="94"/>
      <c r="L418" s="94"/>
      <c r="M418" s="339"/>
      <c r="N418" s="94"/>
      <c r="O418" s="30">
        <v>44624</v>
      </c>
      <c r="P418" s="17">
        <f t="shared" si="73"/>
        <v>45535</v>
      </c>
      <c r="Q418" s="66">
        <v>10</v>
      </c>
      <c r="R418" s="66">
        <v>120</v>
      </c>
      <c r="S418" s="66">
        <f t="shared" si="70"/>
        <v>29</v>
      </c>
      <c r="T418" s="33">
        <f t="shared" si="74"/>
        <v>91</v>
      </c>
      <c r="U418" s="95">
        <v>0.1</v>
      </c>
      <c r="V418" s="341">
        <v>155200</v>
      </c>
      <c r="W418" s="36">
        <f t="shared" si="71"/>
        <v>1293.3333333333333</v>
      </c>
      <c r="X418" s="36">
        <f t="shared" si="72"/>
        <v>37506.666666666664</v>
      </c>
      <c r="Y418" s="36" t="e">
        <f>V418-#REF!</f>
        <v>#REF!</v>
      </c>
      <c r="Z418" s="36">
        <f t="shared" si="75"/>
        <v>117693.33333333334</v>
      </c>
      <c r="AA418" s="42"/>
      <c r="AB418" s="45"/>
      <c r="AC418" s="37"/>
    </row>
    <row r="419" spans="1:30" s="38" customFormat="1" x14ac:dyDescent="0.25">
      <c r="A419" s="22">
        <v>126</v>
      </c>
      <c r="B419" s="295">
        <v>1984</v>
      </c>
      <c r="C419" s="93" t="s">
        <v>683</v>
      </c>
      <c r="D419" s="133"/>
      <c r="E419" s="94"/>
      <c r="F419" s="295" t="s">
        <v>31</v>
      </c>
      <c r="G419" s="68" t="s">
        <v>30</v>
      </c>
      <c r="H419" s="23" t="s">
        <v>43</v>
      </c>
      <c r="I419" s="68" t="s">
        <v>583</v>
      </c>
      <c r="J419" s="23" t="s">
        <v>584</v>
      </c>
      <c r="K419" s="94"/>
      <c r="L419" s="94"/>
      <c r="M419" s="339"/>
      <c r="N419" s="94"/>
      <c r="O419" s="30">
        <v>44624</v>
      </c>
      <c r="P419" s="17">
        <f t="shared" si="73"/>
        <v>45535</v>
      </c>
      <c r="Q419" s="66">
        <v>10</v>
      </c>
      <c r="R419" s="66">
        <v>120</v>
      </c>
      <c r="S419" s="66">
        <f t="shared" si="70"/>
        <v>29</v>
      </c>
      <c r="T419" s="33">
        <f t="shared" si="74"/>
        <v>91</v>
      </c>
      <c r="U419" s="95">
        <v>0.1</v>
      </c>
      <c r="V419" s="341">
        <v>128500</v>
      </c>
      <c r="W419" s="36">
        <f t="shared" si="71"/>
        <v>1070.8333333333333</v>
      </c>
      <c r="X419" s="36">
        <f t="shared" si="72"/>
        <v>31054.166666666664</v>
      </c>
      <c r="Y419" s="36" t="e">
        <f>V419-#REF!</f>
        <v>#REF!</v>
      </c>
      <c r="Z419" s="36">
        <f t="shared" si="75"/>
        <v>97445.833333333343</v>
      </c>
      <c r="AA419" s="42"/>
      <c r="AB419" s="45"/>
      <c r="AC419" s="37"/>
    </row>
    <row r="420" spans="1:30" s="38" customFormat="1" x14ac:dyDescent="0.25">
      <c r="A420" s="22">
        <v>127</v>
      </c>
      <c r="B420" s="295">
        <v>1985</v>
      </c>
      <c r="C420" s="93" t="s">
        <v>683</v>
      </c>
      <c r="D420" s="133"/>
      <c r="E420" s="94"/>
      <c r="F420" s="295" t="s">
        <v>31</v>
      </c>
      <c r="G420" s="68" t="s">
        <v>30</v>
      </c>
      <c r="H420" s="23" t="s">
        <v>43</v>
      </c>
      <c r="I420" s="68" t="s">
        <v>583</v>
      </c>
      <c r="J420" s="23" t="s">
        <v>584</v>
      </c>
      <c r="K420" s="94"/>
      <c r="L420" s="94"/>
      <c r="M420" s="339"/>
      <c r="N420" s="94"/>
      <c r="O420" s="30">
        <v>44624</v>
      </c>
      <c r="P420" s="17">
        <f t="shared" si="73"/>
        <v>45535</v>
      </c>
      <c r="Q420" s="66">
        <v>10</v>
      </c>
      <c r="R420" s="66">
        <v>120</v>
      </c>
      <c r="S420" s="66">
        <f t="shared" si="70"/>
        <v>29</v>
      </c>
      <c r="T420" s="33">
        <f t="shared" si="74"/>
        <v>91</v>
      </c>
      <c r="U420" s="95">
        <v>0.1</v>
      </c>
      <c r="V420" s="341">
        <v>128500</v>
      </c>
      <c r="W420" s="36">
        <f t="shared" si="71"/>
        <v>1070.8333333333333</v>
      </c>
      <c r="X420" s="36">
        <f t="shared" si="72"/>
        <v>31054.166666666664</v>
      </c>
      <c r="Y420" s="36" t="e">
        <f>V420-#REF!</f>
        <v>#REF!</v>
      </c>
      <c r="Z420" s="36">
        <f t="shared" si="75"/>
        <v>97445.833333333343</v>
      </c>
      <c r="AA420" s="42"/>
      <c r="AB420" s="45"/>
      <c r="AC420" s="37"/>
    </row>
    <row r="421" spans="1:30" s="38" customFormat="1" x14ac:dyDescent="0.25">
      <c r="A421" s="22">
        <v>128</v>
      </c>
      <c r="B421" s="295">
        <v>1963</v>
      </c>
      <c r="C421" s="93" t="s">
        <v>684</v>
      </c>
      <c r="D421" s="133"/>
      <c r="E421" s="94"/>
      <c r="F421" s="295" t="s">
        <v>685</v>
      </c>
      <c r="G421" s="68" t="s">
        <v>30</v>
      </c>
      <c r="H421" s="23" t="s">
        <v>43</v>
      </c>
      <c r="I421" s="68" t="s">
        <v>583</v>
      </c>
      <c r="J421" s="23" t="s">
        <v>584</v>
      </c>
      <c r="K421" s="94"/>
      <c r="L421" s="94"/>
      <c r="M421" s="339"/>
      <c r="N421" s="94"/>
      <c r="O421" s="30">
        <v>44540</v>
      </c>
      <c r="P421" s="17">
        <f t="shared" si="73"/>
        <v>45535</v>
      </c>
      <c r="Q421" s="66">
        <v>10</v>
      </c>
      <c r="R421" s="66">
        <v>120</v>
      </c>
      <c r="S421" s="66">
        <f t="shared" ref="S421:S430" si="76">DATEDIF(O421,P421,"M")</f>
        <v>32</v>
      </c>
      <c r="T421" s="33">
        <f t="shared" si="74"/>
        <v>88</v>
      </c>
      <c r="U421" s="95">
        <v>0.1</v>
      </c>
      <c r="V421" s="341">
        <v>200000</v>
      </c>
      <c r="W421" s="36">
        <f t="shared" ref="W421:W430" si="77">V421/R421</f>
        <v>1666.6666666666667</v>
      </c>
      <c r="X421" s="36">
        <f t="shared" ref="X421:X430" si="78">S421*W421</f>
        <v>53333.333333333336</v>
      </c>
      <c r="Y421" s="36" t="e">
        <f>V421-#REF!</f>
        <v>#REF!</v>
      </c>
      <c r="Z421" s="36">
        <f t="shared" si="75"/>
        <v>146666.66666666666</v>
      </c>
      <c r="AA421" s="42"/>
      <c r="AB421" s="45"/>
      <c r="AC421" s="37"/>
    </row>
    <row r="422" spans="1:30" s="38" customFormat="1" x14ac:dyDescent="0.25">
      <c r="A422" s="22">
        <v>129</v>
      </c>
      <c r="B422" s="295">
        <v>1964</v>
      </c>
      <c r="C422" s="93" t="s">
        <v>686</v>
      </c>
      <c r="D422" s="133"/>
      <c r="E422" s="94"/>
      <c r="F422" s="295" t="s">
        <v>685</v>
      </c>
      <c r="G422" s="68" t="s">
        <v>30</v>
      </c>
      <c r="H422" s="23" t="s">
        <v>43</v>
      </c>
      <c r="I422" s="68" t="s">
        <v>583</v>
      </c>
      <c r="J422" s="23" t="s">
        <v>584</v>
      </c>
      <c r="K422" s="94"/>
      <c r="L422" s="94"/>
      <c r="M422" s="339"/>
      <c r="N422" s="94"/>
      <c r="O422" s="30">
        <v>44540</v>
      </c>
      <c r="P422" s="17">
        <f t="shared" ref="P422:P427" si="79">+$P$2</f>
        <v>45535</v>
      </c>
      <c r="Q422" s="66">
        <v>10</v>
      </c>
      <c r="R422" s="66">
        <v>120</v>
      </c>
      <c r="S422" s="66">
        <f t="shared" si="76"/>
        <v>32</v>
      </c>
      <c r="T422" s="33">
        <f>R422-S422</f>
        <v>88</v>
      </c>
      <c r="U422" s="95">
        <v>0.1</v>
      </c>
      <c r="V422" s="342">
        <v>350000</v>
      </c>
      <c r="W422" s="36">
        <f t="shared" si="77"/>
        <v>2916.6666666666665</v>
      </c>
      <c r="X422" s="36">
        <f t="shared" si="78"/>
        <v>93333.333333333328</v>
      </c>
      <c r="Y422" s="51" t="e">
        <f>V422-#REF!</f>
        <v>#REF!</v>
      </c>
      <c r="Z422" s="36">
        <f t="shared" ref="Z422:Z459" si="80">V422-X422</f>
        <v>256666.66666666669</v>
      </c>
      <c r="AA422" s="42"/>
      <c r="AB422" s="45"/>
      <c r="AC422" s="37"/>
    </row>
    <row r="423" spans="1:30" s="38" customFormat="1" ht="26.25" x14ac:dyDescent="0.25">
      <c r="A423" s="22">
        <v>130</v>
      </c>
      <c r="B423" s="295" t="s">
        <v>110</v>
      </c>
      <c r="C423" s="164" t="s">
        <v>687</v>
      </c>
      <c r="D423" s="133"/>
      <c r="E423" s="94"/>
      <c r="F423" s="295"/>
      <c r="G423" s="68" t="s">
        <v>30</v>
      </c>
      <c r="H423" s="23" t="s">
        <v>43</v>
      </c>
      <c r="I423" s="68" t="s">
        <v>583</v>
      </c>
      <c r="J423" s="23" t="s">
        <v>584</v>
      </c>
      <c r="K423" s="94"/>
      <c r="L423" s="94"/>
      <c r="M423" s="339" t="s">
        <v>688</v>
      </c>
      <c r="N423" s="343" t="s">
        <v>689</v>
      </c>
      <c r="O423" s="30">
        <v>44682</v>
      </c>
      <c r="P423" s="17">
        <f t="shared" si="79"/>
        <v>45535</v>
      </c>
      <c r="Q423" s="66">
        <v>10</v>
      </c>
      <c r="R423" s="66">
        <v>120</v>
      </c>
      <c r="S423" s="66">
        <f t="shared" si="76"/>
        <v>27</v>
      </c>
      <c r="T423" s="33">
        <f>R423-S423</f>
        <v>93</v>
      </c>
      <c r="U423" s="95">
        <v>0.1</v>
      </c>
      <c r="V423" s="170">
        <v>129000</v>
      </c>
      <c r="W423" s="51">
        <f t="shared" si="77"/>
        <v>1075</v>
      </c>
      <c r="X423" s="51">
        <f t="shared" si="78"/>
        <v>29025</v>
      </c>
      <c r="Y423" s="51" t="e">
        <f>V423-#REF!</f>
        <v>#REF!</v>
      </c>
      <c r="Z423" s="51">
        <f t="shared" si="80"/>
        <v>99975</v>
      </c>
      <c r="AA423" s="42"/>
      <c r="AB423" s="45"/>
      <c r="AC423" s="37"/>
    </row>
    <row r="424" spans="1:30" s="38" customFormat="1" ht="39" x14ac:dyDescent="0.25">
      <c r="A424" s="22">
        <v>131</v>
      </c>
      <c r="B424" s="169" t="s">
        <v>110</v>
      </c>
      <c r="C424" s="164" t="s">
        <v>690</v>
      </c>
      <c r="D424" s="133"/>
      <c r="E424" s="94"/>
      <c r="F424" s="295"/>
      <c r="G424" s="68" t="s">
        <v>30</v>
      </c>
      <c r="H424" s="23" t="s">
        <v>43</v>
      </c>
      <c r="I424" s="68" t="s">
        <v>583</v>
      </c>
      <c r="J424" s="23" t="s">
        <v>584</v>
      </c>
      <c r="K424" s="94"/>
      <c r="L424" s="94"/>
      <c r="M424" s="94" t="s">
        <v>688</v>
      </c>
      <c r="N424" s="343" t="s">
        <v>689</v>
      </c>
      <c r="O424" s="60">
        <v>44682</v>
      </c>
      <c r="P424" s="17">
        <f t="shared" si="79"/>
        <v>45535</v>
      </c>
      <c r="Q424" s="66">
        <v>10</v>
      </c>
      <c r="R424" s="66">
        <v>120</v>
      </c>
      <c r="S424" s="66">
        <f t="shared" si="76"/>
        <v>27</v>
      </c>
      <c r="T424" s="32">
        <f>R424-S424</f>
        <v>93</v>
      </c>
      <c r="U424" s="95">
        <v>0.1</v>
      </c>
      <c r="V424" s="344">
        <v>186900</v>
      </c>
      <c r="W424" s="35">
        <f t="shared" si="77"/>
        <v>1557.5</v>
      </c>
      <c r="X424" s="35">
        <f t="shared" si="78"/>
        <v>42052.5</v>
      </c>
      <c r="Y424" s="35" t="e">
        <f>V424-#REF!</f>
        <v>#REF!</v>
      </c>
      <c r="Z424" s="35">
        <f t="shared" si="80"/>
        <v>144847.5</v>
      </c>
      <c r="AA424" s="23"/>
      <c r="AB424" s="28"/>
      <c r="AC424" s="37"/>
    </row>
    <row r="425" spans="1:30" s="5" customFormat="1" ht="39" x14ac:dyDescent="0.25">
      <c r="A425" s="22">
        <v>132</v>
      </c>
      <c r="B425" s="295" t="s">
        <v>110</v>
      </c>
      <c r="C425" s="164" t="s">
        <v>691</v>
      </c>
      <c r="D425" s="133"/>
      <c r="E425" s="94"/>
      <c r="F425" s="295" t="s">
        <v>692</v>
      </c>
      <c r="G425" s="345" t="s">
        <v>693</v>
      </c>
      <c r="H425" s="23" t="s">
        <v>43</v>
      </c>
      <c r="I425" s="68" t="s">
        <v>583</v>
      </c>
      <c r="J425" s="23" t="s">
        <v>584</v>
      </c>
      <c r="K425" s="94"/>
      <c r="L425" s="66" t="s">
        <v>694</v>
      </c>
      <c r="M425" s="346" t="s">
        <v>695</v>
      </c>
      <c r="N425" s="343" t="s">
        <v>696</v>
      </c>
      <c r="O425" s="347">
        <v>45350</v>
      </c>
      <c r="P425" s="17">
        <f t="shared" si="79"/>
        <v>45535</v>
      </c>
      <c r="Q425" s="66">
        <v>10</v>
      </c>
      <c r="R425" s="66">
        <v>120</v>
      </c>
      <c r="S425" s="66">
        <f t="shared" si="76"/>
        <v>6</v>
      </c>
      <c r="T425" s="32">
        <f>R425-S425</f>
        <v>114</v>
      </c>
      <c r="U425" s="95">
        <v>0.1</v>
      </c>
      <c r="V425" s="131">
        <v>105575</v>
      </c>
      <c r="W425" s="35">
        <f t="shared" si="77"/>
        <v>879.79166666666663</v>
      </c>
      <c r="X425" s="35">
        <f t="shared" si="78"/>
        <v>5278.75</v>
      </c>
      <c r="Y425" s="35" t="e">
        <f>V425-#REF!</f>
        <v>#REF!</v>
      </c>
      <c r="Z425" s="35">
        <f t="shared" si="80"/>
        <v>100296.25</v>
      </c>
      <c r="AA425" s="23"/>
      <c r="AB425" s="28"/>
      <c r="AC425" s="37"/>
    </row>
    <row r="426" spans="1:30" s="5" customFormat="1" ht="40.5" x14ac:dyDescent="0.25">
      <c r="A426" s="22">
        <v>133</v>
      </c>
      <c r="B426" s="61">
        <v>2138</v>
      </c>
      <c r="C426" s="241" t="s">
        <v>697</v>
      </c>
      <c r="D426" s="133"/>
      <c r="E426" s="94"/>
      <c r="F426" s="133" t="s">
        <v>31</v>
      </c>
      <c r="G426" s="345"/>
      <c r="H426" s="23" t="s">
        <v>43</v>
      </c>
      <c r="I426" s="68" t="s">
        <v>583</v>
      </c>
      <c r="J426" s="23" t="s">
        <v>584</v>
      </c>
      <c r="K426" s="94"/>
      <c r="L426" s="243" t="s">
        <v>698</v>
      </c>
      <c r="M426" s="346"/>
      <c r="N426" s="343"/>
      <c r="O426" s="347">
        <v>45282</v>
      </c>
      <c r="P426" s="17">
        <f t="shared" si="79"/>
        <v>45535</v>
      </c>
      <c r="Q426" s="66">
        <v>10</v>
      </c>
      <c r="R426" s="66">
        <v>120</v>
      </c>
      <c r="S426" s="66">
        <f t="shared" si="76"/>
        <v>8</v>
      </c>
      <c r="T426" s="32">
        <f t="shared" ref="T426:T427" si="81">R426-S426</f>
        <v>112</v>
      </c>
      <c r="U426" s="95">
        <v>0.1</v>
      </c>
      <c r="V426" s="131">
        <v>118450</v>
      </c>
      <c r="W426" s="35">
        <f t="shared" si="77"/>
        <v>987.08333333333337</v>
      </c>
      <c r="X426" s="35">
        <f t="shared" si="78"/>
        <v>7896.666666666667</v>
      </c>
      <c r="Y426" s="35"/>
      <c r="Z426" s="35">
        <f t="shared" si="80"/>
        <v>110553.33333333333</v>
      </c>
      <c r="AA426" s="23"/>
      <c r="AB426" s="28"/>
      <c r="AC426" s="37"/>
    </row>
    <row r="427" spans="1:30" s="5" customFormat="1" ht="41.25" thickBot="1" x14ac:dyDescent="0.3">
      <c r="A427" s="121">
        <v>134</v>
      </c>
      <c r="B427" s="245">
        <v>2139</v>
      </c>
      <c r="C427" s="246" t="s">
        <v>699</v>
      </c>
      <c r="D427" s="348"/>
      <c r="E427" s="99"/>
      <c r="F427" s="348" t="s">
        <v>31</v>
      </c>
      <c r="G427" s="349"/>
      <c r="H427" s="42" t="s">
        <v>43</v>
      </c>
      <c r="I427" s="267" t="s">
        <v>583</v>
      </c>
      <c r="J427" s="42" t="s">
        <v>584</v>
      </c>
      <c r="K427" s="99"/>
      <c r="L427" s="249" t="s">
        <v>700</v>
      </c>
      <c r="M427" s="350"/>
      <c r="N427" s="351"/>
      <c r="O427" s="347">
        <v>44567</v>
      </c>
      <c r="P427" s="17">
        <f t="shared" si="79"/>
        <v>45535</v>
      </c>
      <c r="Q427" s="97">
        <v>10</v>
      </c>
      <c r="R427" s="97">
        <v>120</v>
      </c>
      <c r="S427" s="97">
        <f t="shared" si="76"/>
        <v>31</v>
      </c>
      <c r="T427" s="56">
        <f t="shared" si="81"/>
        <v>89</v>
      </c>
      <c r="U427" s="101">
        <v>0.1</v>
      </c>
      <c r="V427" s="344">
        <v>155200</v>
      </c>
      <c r="W427" s="57">
        <f t="shared" si="77"/>
        <v>1293.3333333333333</v>
      </c>
      <c r="X427" s="57">
        <f t="shared" si="78"/>
        <v>40093.333333333328</v>
      </c>
      <c r="Y427" s="57"/>
      <c r="Z427" s="57">
        <f t="shared" si="80"/>
        <v>115106.66666666667</v>
      </c>
      <c r="AA427" s="42"/>
      <c r="AB427" s="45"/>
      <c r="AC427" s="102"/>
    </row>
    <row r="428" spans="1:30" s="5" customFormat="1" ht="15.75" thickBot="1" x14ac:dyDescent="0.3">
      <c r="A428" s="103">
        <f>A427</f>
        <v>134</v>
      </c>
      <c r="B428" s="104"/>
      <c r="C428" s="105" t="s">
        <v>701</v>
      </c>
      <c r="D428" s="106"/>
      <c r="E428" s="104"/>
      <c r="F428" s="104"/>
      <c r="G428" s="107"/>
      <c r="H428" s="104"/>
      <c r="I428" s="104"/>
      <c r="J428" s="108"/>
      <c r="K428" s="104"/>
      <c r="L428" s="104"/>
      <c r="M428" s="109"/>
      <c r="N428" s="104"/>
      <c r="O428" s="125"/>
      <c r="P428" s="108" t="s">
        <v>30</v>
      </c>
      <c r="Q428" s="104"/>
      <c r="R428" s="104"/>
      <c r="S428" s="104"/>
      <c r="T428" s="127"/>
      <c r="U428" s="104"/>
      <c r="V428" s="110">
        <f>SUM(V294:V427)</f>
        <v>17971585.269999996</v>
      </c>
      <c r="W428" s="110">
        <f t="shared" ref="W428:Z428" si="82">SUM(W294:W427)</f>
        <v>106086.31166666665</v>
      </c>
      <c r="X428" s="110">
        <f t="shared" si="82"/>
        <v>12329306.474999998</v>
      </c>
      <c r="Y428" s="110" t="e">
        <f t="shared" si="82"/>
        <v>#REF!</v>
      </c>
      <c r="Z428" s="110">
        <f t="shared" si="82"/>
        <v>5642278.7949999981</v>
      </c>
      <c r="AA428" s="104"/>
      <c r="AB428" s="109"/>
      <c r="AC428" s="111"/>
    </row>
    <row r="429" spans="1:30" x14ac:dyDescent="0.25">
      <c r="A429" s="39"/>
      <c r="B429" s="112"/>
      <c r="C429" s="113"/>
      <c r="D429" s="114"/>
      <c r="E429" s="114"/>
      <c r="F429" s="114"/>
      <c r="G429" s="114"/>
      <c r="H429" s="112"/>
      <c r="I429" s="112"/>
      <c r="J429" s="82" t="s">
        <v>30</v>
      </c>
      <c r="K429" s="112"/>
      <c r="L429" s="112"/>
      <c r="M429" s="115"/>
      <c r="N429" s="112"/>
      <c r="O429" s="116"/>
      <c r="P429" s="17" t="s">
        <v>30</v>
      </c>
      <c r="Q429" s="112"/>
      <c r="R429" s="112"/>
      <c r="S429" s="112"/>
      <c r="T429" s="89"/>
      <c r="U429" s="112"/>
      <c r="V429" s="117" t="s">
        <v>30</v>
      </c>
      <c r="W429" s="36" t="s">
        <v>30</v>
      </c>
      <c r="X429" s="36"/>
      <c r="Y429" s="352" t="s">
        <v>30</v>
      </c>
      <c r="Z429" s="91">
        <f>V428-X428</f>
        <v>5642278.7949999981</v>
      </c>
      <c r="AA429" s="112"/>
      <c r="AB429" s="115"/>
      <c r="AC429" s="118"/>
    </row>
    <row r="430" spans="1:30" x14ac:dyDescent="0.25">
      <c r="A430" s="621">
        <v>1</v>
      </c>
      <c r="B430" s="137">
        <v>4</v>
      </c>
      <c r="C430" s="632" t="s">
        <v>702</v>
      </c>
      <c r="D430" s="114"/>
      <c r="E430" s="114"/>
      <c r="F430" s="114" t="s">
        <v>582</v>
      </c>
      <c r="G430" s="68" t="s">
        <v>30</v>
      </c>
      <c r="H430" s="112" t="s">
        <v>65</v>
      </c>
      <c r="I430" s="68" t="s">
        <v>703</v>
      </c>
      <c r="J430" s="23" t="s">
        <v>704</v>
      </c>
      <c r="K430" s="112"/>
      <c r="L430" s="129">
        <v>52296</v>
      </c>
      <c r="M430" s="115"/>
      <c r="N430" s="94"/>
      <c r="O430" s="353">
        <v>33923</v>
      </c>
      <c r="P430" s="17">
        <f t="shared" ref="P430:P493" si="83">+$P$2</f>
        <v>45535</v>
      </c>
      <c r="Q430" s="88">
        <v>10</v>
      </c>
      <c r="R430" s="33">
        <v>120</v>
      </c>
      <c r="S430" s="33">
        <f t="shared" ref="S430:S443" si="84">R430</f>
        <v>120</v>
      </c>
      <c r="T430" s="33">
        <f t="shared" ref="T430:T488" si="85">R430-S430</f>
        <v>0</v>
      </c>
      <c r="U430" s="90">
        <v>0.1</v>
      </c>
      <c r="V430" s="117">
        <v>65900</v>
      </c>
      <c r="W430" s="36">
        <v>0</v>
      </c>
      <c r="X430" s="36">
        <v>65900</v>
      </c>
      <c r="Y430" s="35" t="e">
        <f>V430-#REF!</f>
        <v>#REF!</v>
      </c>
      <c r="Z430" s="117">
        <f t="shared" ref="Z430:Z493" si="86">V430-X430</f>
        <v>0</v>
      </c>
      <c r="AA430" s="137" t="s">
        <v>45</v>
      </c>
      <c r="AB430" s="138" t="s">
        <v>37</v>
      </c>
      <c r="AC430" s="630" t="s">
        <v>585</v>
      </c>
      <c r="AD430" s="663">
        <v>8</v>
      </c>
    </row>
    <row r="431" spans="1:30" s="38" customFormat="1" x14ac:dyDescent="0.25">
      <c r="A431" s="621">
        <v>2</v>
      </c>
      <c r="B431" s="137">
        <v>115</v>
      </c>
      <c r="C431" s="632" t="s">
        <v>705</v>
      </c>
      <c r="D431" s="114"/>
      <c r="E431" s="114"/>
      <c r="F431" s="114" t="s">
        <v>73</v>
      </c>
      <c r="G431" s="68" t="s">
        <v>30</v>
      </c>
      <c r="H431" s="112" t="s">
        <v>65</v>
      </c>
      <c r="I431" s="68" t="s">
        <v>703</v>
      </c>
      <c r="J431" s="23" t="s">
        <v>704</v>
      </c>
      <c r="K431" s="23"/>
      <c r="L431" s="32" t="s">
        <v>598</v>
      </c>
      <c r="M431" s="28"/>
      <c r="N431" s="94"/>
      <c r="O431" s="354">
        <v>38684</v>
      </c>
      <c r="P431" s="17">
        <f t="shared" si="83"/>
        <v>45535</v>
      </c>
      <c r="Q431" s="31">
        <v>10</v>
      </c>
      <c r="R431" s="32">
        <v>120</v>
      </c>
      <c r="S431" s="32">
        <f t="shared" si="84"/>
        <v>120</v>
      </c>
      <c r="T431" s="32">
        <f t="shared" si="85"/>
        <v>0</v>
      </c>
      <c r="U431" s="34">
        <v>0.1</v>
      </c>
      <c r="V431" s="626">
        <v>60000</v>
      </c>
      <c r="W431" s="36">
        <v>0</v>
      </c>
      <c r="X431" s="35">
        <v>60000</v>
      </c>
      <c r="Y431" s="35" t="e">
        <f>V431-#REF!</f>
        <v>#REF!</v>
      </c>
      <c r="Z431" s="117">
        <f t="shared" si="86"/>
        <v>0</v>
      </c>
      <c r="AA431" s="137" t="s">
        <v>45</v>
      </c>
      <c r="AB431" s="138" t="s">
        <v>37</v>
      </c>
      <c r="AC431" s="630" t="s">
        <v>599</v>
      </c>
      <c r="AD431" s="631">
        <v>8</v>
      </c>
    </row>
    <row r="432" spans="1:30" s="38" customFormat="1" x14ac:dyDescent="0.25">
      <c r="A432" s="621">
        <v>3</v>
      </c>
      <c r="B432" s="137">
        <v>182</v>
      </c>
      <c r="C432" s="632" t="s">
        <v>705</v>
      </c>
      <c r="D432" s="114"/>
      <c r="E432" s="114"/>
      <c r="F432" s="114" t="s">
        <v>73</v>
      </c>
      <c r="G432" s="68" t="s">
        <v>30</v>
      </c>
      <c r="H432" s="112" t="s">
        <v>65</v>
      </c>
      <c r="I432" s="68" t="s">
        <v>703</v>
      </c>
      <c r="J432" s="23" t="s">
        <v>704</v>
      </c>
      <c r="K432" s="23"/>
      <c r="L432" s="32" t="s">
        <v>598</v>
      </c>
      <c r="M432" s="28"/>
      <c r="N432" s="94"/>
      <c r="O432" s="354">
        <v>38684</v>
      </c>
      <c r="P432" s="17">
        <f t="shared" si="83"/>
        <v>45535</v>
      </c>
      <c r="Q432" s="31">
        <v>10</v>
      </c>
      <c r="R432" s="32">
        <v>120</v>
      </c>
      <c r="S432" s="32">
        <f t="shared" si="84"/>
        <v>120</v>
      </c>
      <c r="T432" s="32">
        <f t="shared" si="85"/>
        <v>0</v>
      </c>
      <c r="U432" s="34">
        <v>0.1</v>
      </c>
      <c r="V432" s="626">
        <v>60000</v>
      </c>
      <c r="W432" s="36">
        <v>0</v>
      </c>
      <c r="X432" s="35">
        <v>60000</v>
      </c>
      <c r="Y432" s="35" t="e">
        <f>V432-#REF!</f>
        <v>#REF!</v>
      </c>
      <c r="Z432" s="117">
        <f t="shared" si="86"/>
        <v>0</v>
      </c>
      <c r="AA432" s="137" t="s">
        <v>45</v>
      </c>
      <c r="AB432" s="138" t="s">
        <v>37</v>
      </c>
      <c r="AC432" s="630" t="s">
        <v>599</v>
      </c>
      <c r="AD432" s="631">
        <v>8</v>
      </c>
    </row>
    <row r="433" spans="1:30" s="38" customFormat="1" x14ac:dyDescent="0.25">
      <c r="A433" s="621">
        <v>4</v>
      </c>
      <c r="B433" s="137">
        <v>230</v>
      </c>
      <c r="C433" s="632" t="s">
        <v>706</v>
      </c>
      <c r="D433" s="114"/>
      <c r="E433" s="114"/>
      <c r="F433" s="114" t="s">
        <v>593</v>
      </c>
      <c r="G433" s="68" t="s">
        <v>30</v>
      </c>
      <c r="H433" s="112" t="s">
        <v>32</v>
      </c>
      <c r="I433" s="68" t="s">
        <v>703</v>
      </c>
      <c r="J433" s="23" t="s">
        <v>704</v>
      </c>
      <c r="K433" s="23"/>
      <c r="L433" s="32">
        <v>52296</v>
      </c>
      <c r="M433" s="28"/>
      <c r="N433" s="94"/>
      <c r="O433" s="354">
        <v>34288</v>
      </c>
      <c r="P433" s="17">
        <f t="shared" si="83"/>
        <v>45535</v>
      </c>
      <c r="Q433" s="31">
        <v>10</v>
      </c>
      <c r="R433" s="32">
        <v>120</v>
      </c>
      <c r="S433" s="32">
        <f t="shared" si="84"/>
        <v>120</v>
      </c>
      <c r="T433" s="32">
        <f t="shared" si="85"/>
        <v>0</v>
      </c>
      <c r="U433" s="34">
        <v>0.1</v>
      </c>
      <c r="V433" s="626">
        <v>65900</v>
      </c>
      <c r="W433" s="36">
        <v>0</v>
      </c>
      <c r="X433" s="35">
        <v>65900</v>
      </c>
      <c r="Y433" s="35" t="e">
        <f>V433-#REF!</f>
        <v>#REF!</v>
      </c>
      <c r="Z433" s="117">
        <f t="shared" si="86"/>
        <v>0</v>
      </c>
      <c r="AA433" s="137" t="s">
        <v>45</v>
      </c>
      <c r="AB433" s="138" t="s">
        <v>37</v>
      </c>
      <c r="AC433" s="630" t="s">
        <v>585</v>
      </c>
      <c r="AD433" s="631">
        <v>8</v>
      </c>
    </row>
    <row r="434" spans="1:30" s="38" customFormat="1" x14ac:dyDescent="0.25">
      <c r="A434" s="621">
        <v>5</v>
      </c>
      <c r="B434" s="137">
        <v>270</v>
      </c>
      <c r="C434" s="632" t="s">
        <v>707</v>
      </c>
      <c r="D434" s="114"/>
      <c r="E434" s="114"/>
      <c r="F434" s="114" t="s">
        <v>475</v>
      </c>
      <c r="G434" s="68" t="s">
        <v>30</v>
      </c>
      <c r="H434" s="112" t="s">
        <v>65</v>
      </c>
      <c r="I434" s="68" t="s">
        <v>703</v>
      </c>
      <c r="J434" s="23" t="s">
        <v>704</v>
      </c>
      <c r="K434" s="23"/>
      <c r="L434" s="32">
        <v>52414</v>
      </c>
      <c r="M434" s="28"/>
      <c r="N434" s="94"/>
      <c r="O434" s="354">
        <v>37603</v>
      </c>
      <c r="P434" s="17">
        <f t="shared" si="83"/>
        <v>45535</v>
      </c>
      <c r="Q434" s="31">
        <v>10</v>
      </c>
      <c r="R434" s="32">
        <v>120</v>
      </c>
      <c r="S434" s="32">
        <f t="shared" si="84"/>
        <v>120</v>
      </c>
      <c r="T434" s="32">
        <f t="shared" si="85"/>
        <v>0</v>
      </c>
      <c r="U434" s="34">
        <v>0.1</v>
      </c>
      <c r="V434" s="626">
        <v>68218.100000000006</v>
      </c>
      <c r="W434" s="36">
        <v>0</v>
      </c>
      <c r="X434" s="35">
        <v>68218.100000000006</v>
      </c>
      <c r="Y434" s="35" t="e">
        <f>V434-#REF!</f>
        <v>#REF!</v>
      </c>
      <c r="Z434" s="117">
        <f t="shared" si="86"/>
        <v>0</v>
      </c>
      <c r="AA434" s="137" t="s">
        <v>45</v>
      </c>
      <c r="AB434" s="138" t="s">
        <v>37</v>
      </c>
      <c r="AC434" s="630" t="s">
        <v>381</v>
      </c>
      <c r="AD434" s="631">
        <v>8</v>
      </c>
    </row>
    <row r="435" spans="1:30" s="38" customFormat="1" x14ac:dyDescent="0.25">
      <c r="A435" s="621">
        <v>6</v>
      </c>
      <c r="B435" s="137">
        <v>369</v>
      </c>
      <c r="C435" s="632" t="s">
        <v>708</v>
      </c>
      <c r="D435" s="114"/>
      <c r="E435" s="114"/>
      <c r="F435" s="114" t="s">
        <v>31</v>
      </c>
      <c r="G435" s="68" t="s">
        <v>30</v>
      </c>
      <c r="H435" s="112" t="s">
        <v>65</v>
      </c>
      <c r="I435" s="68" t="s">
        <v>703</v>
      </c>
      <c r="J435" s="23" t="s">
        <v>704</v>
      </c>
      <c r="K435" s="23"/>
      <c r="L435" s="32">
        <v>52296</v>
      </c>
      <c r="M435" s="28"/>
      <c r="N435" s="94"/>
      <c r="O435" s="354">
        <v>37575</v>
      </c>
      <c r="P435" s="17">
        <f t="shared" si="83"/>
        <v>45535</v>
      </c>
      <c r="Q435" s="31">
        <v>10</v>
      </c>
      <c r="R435" s="32">
        <v>120</v>
      </c>
      <c r="S435" s="32">
        <f t="shared" si="84"/>
        <v>120</v>
      </c>
      <c r="T435" s="32">
        <f t="shared" si="85"/>
        <v>0</v>
      </c>
      <c r="U435" s="34">
        <v>0.1</v>
      </c>
      <c r="V435" s="626">
        <v>50355</v>
      </c>
      <c r="W435" s="36">
        <v>0</v>
      </c>
      <c r="X435" s="35">
        <v>50355</v>
      </c>
      <c r="Y435" s="35" t="e">
        <f>V435-#REF!</f>
        <v>#REF!</v>
      </c>
      <c r="Z435" s="117">
        <f t="shared" si="86"/>
        <v>0</v>
      </c>
      <c r="AA435" s="137" t="s">
        <v>45</v>
      </c>
      <c r="AB435" s="138" t="s">
        <v>37</v>
      </c>
      <c r="AC435" s="630" t="s">
        <v>585</v>
      </c>
      <c r="AD435" s="631">
        <v>8</v>
      </c>
    </row>
    <row r="436" spans="1:30" s="38" customFormat="1" x14ac:dyDescent="0.25">
      <c r="A436" s="621">
        <v>7</v>
      </c>
      <c r="B436" s="137">
        <v>376</v>
      </c>
      <c r="C436" s="632" t="s">
        <v>709</v>
      </c>
      <c r="D436" s="114"/>
      <c r="E436" s="114"/>
      <c r="F436" s="114" t="s">
        <v>31</v>
      </c>
      <c r="G436" s="68" t="s">
        <v>30</v>
      </c>
      <c r="H436" s="112" t="s">
        <v>65</v>
      </c>
      <c r="I436" s="68" t="s">
        <v>703</v>
      </c>
      <c r="J436" s="23" t="s">
        <v>704</v>
      </c>
      <c r="K436" s="23"/>
      <c r="L436" s="32">
        <v>52296</v>
      </c>
      <c r="M436" s="28"/>
      <c r="N436" s="94"/>
      <c r="O436" s="354">
        <v>37575</v>
      </c>
      <c r="P436" s="17">
        <f t="shared" si="83"/>
        <v>45535</v>
      </c>
      <c r="Q436" s="31">
        <v>10</v>
      </c>
      <c r="R436" s="32">
        <v>120</v>
      </c>
      <c r="S436" s="32">
        <f t="shared" si="84"/>
        <v>120</v>
      </c>
      <c r="T436" s="32">
        <f t="shared" si="85"/>
        <v>0</v>
      </c>
      <c r="U436" s="34">
        <v>0.1</v>
      </c>
      <c r="V436" s="626">
        <v>50355</v>
      </c>
      <c r="W436" s="36">
        <v>0</v>
      </c>
      <c r="X436" s="35">
        <v>50355</v>
      </c>
      <c r="Y436" s="35" t="e">
        <f>V436-#REF!</f>
        <v>#REF!</v>
      </c>
      <c r="Z436" s="117">
        <f t="shared" si="86"/>
        <v>0</v>
      </c>
      <c r="AA436" s="137" t="s">
        <v>45</v>
      </c>
      <c r="AB436" s="138" t="s">
        <v>37</v>
      </c>
      <c r="AC436" s="630" t="s">
        <v>585</v>
      </c>
      <c r="AD436" s="631">
        <v>8</v>
      </c>
    </row>
    <row r="437" spans="1:30" s="38" customFormat="1" x14ac:dyDescent="0.25">
      <c r="A437" s="621">
        <v>8</v>
      </c>
      <c r="B437" s="137">
        <v>386</v>
      </c>
      <c r="C437" s="632" t="s">
        <v>708</v>
      </c>
      <c r="D437" s="114"/>
      <c r="E437" s="114"/>
      <c r="F437" s="114" t="s">
        <v>31</v>
      </c>
      <c r="G437" s="68" t="s">
        <v>30</v>
      </c>
      <c r="H437" s="112" t="s">
        <v>65</v>
      </c>
      <c r="I437" s="68" t="s">
        <v>703</v>
      </c>
      <c r="J437" s="23" t="s">
        <v>704</v>
      </c>
      <c r="K437" s="23"/>
      <c r="L437" s="32">
        <v>52296</v>
      </c>
      <c r="M437" s="28"/>
      <c r="N437" s="94"/>
      <c r="O437" s="354">
        <v>37575</v>
      </c>
      <c r="P437" s="17">
        <f t="shared" si="83"/>
        <v>45535</v>
      </c>
      <c r="Q437" s="31">
        <v>10</v>
      </c>
      <c r="R437" s="32">
        <v>120</v>
      </c>
      <c r="S437" s="32">
        <f t="shared" si="84"/>
        <v>120</v>
      </c>
      <c r="T437" s="32">
        <f t="shared" si="85"/>
        <v>0</v>
      </c>
      <c r="U437" s="34">
        <v>0.1</v>
      </c>
      <c r="V437" s="626">
        <v>50355</v>
      </c>
      <c r="W437" s="36">
        <v>0</v>
      </c>
      <c r="X437" s="35">
        <v>50355</v>
      </c>
      <c r="Y437" s="35" t="e">
        <f>V437-#REF!</f>
        <v>#REF!</v>
      </c>
      <c r="Z437" s="117">
        <f t="shared" si="86"/>
        <v>0</v>
      </c>
      <c r="AA437" s="137" t="s">
        <v>45</v>
      </c>
      <c r="AB437" s="138" t="s">
        <v>37</v>
      </c>
      <c r="AC437" s="630" t="s">
        <v>585</v>
      </c>
      <c r="AD437" s="631">
        <v>8</v>
      </c>
    </row>
    <row r="438" spans="1:30" s="38" customFormat="1" x14ac:dyDescent="0.25">
      <c r="A438" s="621">
        <v>9</v>
      </c>
      <c r="B438" s="137">
        <v>390</v>
      </c>
      <c r="C438" s="632" t="s">
        <v>709</v>
      </c>
      <c r="D438" s="114"/>
      <c r="E438" s="114"/>
      <c r="F438" s="114" t="s">
        <v>31</v>
      </c>
      <c r="G438" s="68" t="s">
        <v>30</v>
      </c>
      <c r="H438" s="112" t="s">
        <v>65</v>
      </c>
      <c r="I438" s="68" t="s">
        <v>703</v>
      </c>
      <c r="J438" s="23" t="s">
        <v>704</v>
      </c>
      <c r="K438" s="23"/>
      <c r="L438" s="32">
        <v>52296</v>
      </c>
      <c r="M438" s="28"/>
      <c r="N438" s="94"/>
      <c r="O438" s="354">
        <v>37575</v>
      </c>
      <c r="P438" s="17">
        <f t="shared" si="83"/>
        <v>45535</v>
      </c>
      <c r="Q438" s="31">
        <v>10</v>
      </c>
      <c r="R438" s="32">
        <v>120</v>
      </c>
      <c r="S438" s="32">
        <f t="shared" si="84"/>
        <v>120</v>
      </c>
      <c r="T438" s="32">
        <f t="shared" si="85"/>
        <v>0</v>
      </c>
      <c r="U438" s="34">
        <v>0.1</v>
      </c>
      <c r="V438" s="626">
        <v>50355</v>
      </c>
      <c r="W438" s="36">
        <v>0</v>
      </c>
      <c r="X438" s="35">
        <v>50355</v>
      </c>
      <c r="Y438" s="35" t="e">
        <f>V438-#REF!</f>
        <v>#REF!</v>
      </c>
      <c r="Z438" s="117">
        <f t="shared" si="86"/>
        <v>0</v>
      </c>
      <c r="AA438" s="137" t="s">
        <v>45</v>
      </c>
      <c r="AB438" s="138" t="s">
        <v>37</v>
      </c>
      <c r="AC438" s="630" t="s">
        <v>585</v>
      </c>
      <c r="AD438" s="631">
        <v>8</v>
      </c>
    </row>
    <row r="439" spans="1:30" s="38" customFormat="1" x14ac:dyDescent="0.25">
      <c r="A439" s="621">
        <v>10</v>
      </c>
      <c r="B439" s="137">
        <v>402</v>
      </c>
      <c r="C439" s="632" t="s">
        <v>710</v>
      </c>
      <c r="D439" s="114"/>
      <c r="E439" s="114"/>
      <c r="F439" s="114" t="s">
        <v>31</v>
      </c>
      <c r="G439" s="68" t="s">
        <v>30</v>
      </c>
      <c r="H439" s="112" t="s">
        <v>65</v>
      </c>
      <c r="I439" s="68" t="s">
        <v>703</v>
      </c>
      <c r="J439" s="23" t="s">
        <v>704</v>
      </c>
      <c r="K439" s="23"/>
      <c r="L439" s="32">
        <v>52296</v>
      </c>
      <c r="M439" s="28"/>
      <c r="N439" s="94"/>
      <c r="O439" s="354">
        <v>37575</v>
      </c>
      <c r="P439" s="17">
        <f t="shared" si="83"/>
        <v>45535</v>
      </c>
      <c r="Q439" s="31">
        <v>10</v>
      </c>
      <c r="R439" s="32">
        <v>120</v>
      </c>
      <c r="S439" s="32">
        <f t="shared" si="84"/>
        <v>120</v>
      </c>
      <c r="T439" s="32">
        <f t="shared" si="85"/>
        <v>0</v>
      </c>
      <c r="U439" s="34">
        <v>0.1</v>
      </c>
      <c r="V439" s="626">
        <v>65900</v>
      </c>
      <c r="W439" s="36">
        <v>0</v>
      </c>
      <c r="X439" s="35">
        <v>65900</v>
      </c>
      <c r="Y439" s="35" t="e">
        <f>V439-#REF!</f>
        <v>#REF!</v>
      </c>
      <c r="Z439" s="117">
        <f t="shared" si="86"/>
        <v>0</v>
      </c>
      <c r="AA439" s="137" t="s">
        <v>45</v>
      </c>
      <c r="AB439" s="138" t="s">
        <v>37</v>
      </c>
      <c r="AC439" s="630" t="s">
        <v>381</v>
      </c>
      <c r="AD439" s="631">
        <v>8</v>
      </c>
    </row>
    <row r="440" spans="1:30" s="38" customFormat="1" x14ac:dyDescent="0.25">
      <c r="A440" s="621">
        <v>11</v>
      </c>
      <c r="B440" s="137">
        <v>416</v>
      </c>
      <c r="C440" s="632" t="s">
        <v>708</v>
      </c>
      <c r="D440" s="114"/>
      <c r="E440" s="114"/>
      <c r="F440" s="114" t="s">
        <v>133</v>
      </c>
      <c r="G440" s="68" t="s">
        <v>30</v>
      </c>
      <c r="H440" s="112" t="s">
        <v>32</v>
      </c>
      <c r="I440" s="68" t="s">
        <v>703</v>
      </c>
      <c r="J440" s="23" t="s">
        <v>704</v>
      </c>
      <c r="K440" s="23"/>
      <c r="L440" s="32">
        <v>52296</v>
      </c>
      <c r="M440" s="28"/>
      <c r="N440" s="94"/>
      <c r="O440" s="354">
        <v>37575</v>
      </c>
      <c r="P440" s="17">
        <f t="shared" si="83"/>
        <v>45535</v>
      </c>
      <c r="Q440" s="31">
        <v>10</v>
      </c>
      <c r="R440" s="32">
        <v>120</v>
      </c>
      <c r="S440" s="32">
        <f t="shared" si="84"/>
        <v>120</v>
      </c>
      <c r="T440" s="32">
        <f t="shared" si="85"/>
        <v>0</v>
      </c>
      <c r="U440" s="34">
        <v>0.1</v>
      </c>
      <c r="V440" s="626">
        <v>50355</v>
      </c>
      <c r="W440" s="36">
        <v>0</v>
      </c>
      <c r="X440" s="35">
        <v>50355</v>
      </c>
      <c r="Y440" s="35" t="e">
        <f>V440-#REF!</f>
        <v>#REF!</v>
      </c>
      <c r="Z440" s="117">
        <f t="shared" si="86"/>
        <v>0</v>
      </c>
      <c r="AA440" s="137" t="s">
        <v>45</v>
      </c>
      <c r="AB440" s="138" t="s">
        <v>37</v>
      </c>
      <c r="AC440" s="630" t="s">
        <v>585</v>
      </c>
      <c r="AD440" s="631">
        <v>8</v>
      </c>
    </row>
    <row r="441" spans="1:30" s="38" customFormat="1" x14ac:dyDescent="0.25">
      <c r="A441" s="621">
        <v>12</v>
      </c>
      <c r="B441" s="137">
        <v>583</v>
      </c>
      <c r="C441" s="632" t="s">
        <v>711</v>
      </c>
      <c r="D441" s="114"/>
      <c r="E441" s="114"/>
      <c r="F441" s="114" t="s">
        <v>229</v>
      </c>
      <c r="G441" s="68" t="s">
        <v>30</v>
      </c>
      <c r="H441" s="112" t="s">
        <v>32</v>
      </c>
      <c r="I441" s="68" t="s">
        <v>703</v>
      </c>
      <c r="J441" s="23" t="s">
        <v>704</v>
      </c>
      <c r="K441" s="23"/>
      <c r="L441" s="32">
        <v>1374</v>
      </c>
      <c r="M441" s="28"/>
      <c r="N441" s="94"/>
      <c r="O441" s="354">
        <v>39281</v>
      </c>
      <c r="P441" s="17">
        <f t="shared" si="83"/>
        <v>45535</v>
      </c>
      <c r="Q441" s="31">
        <v>10</v>
      </c>
      <c r="R441" s="32">
        <v>120</v>
      </c>
      <c r="S441" s="32">
        <f t="shared" si="84"/>
        <v>120</v>
      </c>
      <c r="T441" s="32">
        <f t="shared" si="85"/>
        <v>0</v>
      </c>
      <c r="U441" s="34">
        <v>0.1</v>
      </c>
      <c r="V441" s="626">
        <v>176973.21</v>
      </c>
      <c r="W441" s="36">
        <v>0</v>
      </c>
      <c r="X441" s="35">
        <v>176973.21</v>
      </c>
      <c r="Y441" s="35" t="e">
        <f>V441-#REF!</f>
        <v>#REF!</v>
      </c>
      <c r="Z441" s="117">
        <f t="shared" si="86"/>
        <v>0</v>
      </c>
      <c r="AA441" s="137" t="s">
        <v>45</v>
      </c>
      <c r="AB441" s="138" t="s">
        <v>37</v>
      </c>
      <c r="AC441" s="630"/>
      <c r="AD441" s="631">
        <v>8</v>
      </c>
    </row>
    <row r="442" spans="1:30" s="38" customFormat="1" x14ac:dyDescent="0.25">
      <c r="A442" s="621">
        <v>13</v>
      </c>
      <c r="B442" s="137">
        <v>584</v>
      </c>
      <c r="C442" s="632" t="s">
        <v>711</v>
      </c>
      <c r="D442" s="114"/>
      <c r="E442" s="114"/>
      <c r="F442" s="114" t="s">
        <v>133</v>
      </c>
      <c r="G442" s="68" t="s">
        <v>30</v>
      </c>
      <c r="H442" s="112" t="s">
        <v>32</v>
      </c>
      <c r="I442" s="68" t="s">
        <v>703</v>
      </c>
      <c r="J442" s="23" t="s">
        <v>704</v>
      </c>
      <c r="K442" s="23"/>
      <c r="L442" s="32">
        <v>1374</v>
      </c>
      <c r="M442" s="28"/>
      <c r="N442" s="94"/>
      <c r="O442" s="354">
        <v>39281</v>
      </c>
      <c r="P442" s="17">
        <f t="shared" si="83"/>
        <v>45535</v>
      </c>
      <c r="Q442" s="31">
        <v>10</v>
      </c>
      <c r="R442" s="32">
        <v>120</v>
      </c>
      <c r="S442" s="32">
        <f t="shared" si="84"/>
        <v>120</v>
      </c>
      <c r="T442" s="32">
        <f t="shared" si="85"/>
        <v>0</v>
      </c>
      <c r="U442" s="34">
        <v>0.1</v>
      </c>
      <c r="V442" s="626">
        <v>176973.21</v>
      </c>
      <c r="W442" s="36">
        <v>0</v>
      </c>
      <c r="X442" s="35">
        <v>176973.21</v>
      </c>
      <c r="Y442" s="35" t="e">
        <f>V442-#REF!</f>
        <v>#REF!</v>
      </c>
      <c r="Z442" s="117">
        <f t="shared" si="86"/>
        <v>0</v>
      </c>
      <c r="AA442" s="137" t="s">
        <v>45</v>
      </c>
      <c r="AB442" s="138" t="s">
        <v>37</v>
      </c>
      <c r="AC442" s="630"/>
      <c r="AD442" s="631">
        <v>8</v>
      </c>
    </row>
    <row r="443" spans="1:30" s="38" customFormat="1" x14ac:dyDescent="0.25">
      <c r="A443" s="621">
        <v>14</v>
      </c>
      <c r="B443" s="137">
        <v>877</v>
      </c>
      <c r="C443" s="632" t="s">
        <v>712</v>
      </c>
      <c r="D443" s="114"/>
      <c r="E443" s="114"/>
      <c r="F443" s="114" t="s">
        <v>378</v>
      </c>
      <c r="G443" s="68" t="s">
        <v>30</v>
      </c>
      <c r="H443" s="112" t="s">
        <v>32</v>
      </c>
      <c r="I443" s="68" t="s">
        <v>703</v>
      </c>
      <c r="J443" s="23" t="s">
        <v>704</v>
      </c>
      <c r="K443" s="23"/>
      <c r="L443" s="32">
        <v>6745</v>
      </c>
      <c r="M443" s="28"/>
      <c r="N443" s="94"/>
      <c r="O443" s="354">
        <v>40584</v>
      </c>
      <c r="P443" s="17">
        <f t="shared" si="83"/>
        <v>45535</v>
      </c>
      <c r="Q443" s="31">
        <v>10</v>
      </c>
      <c r="R443" s="32">
        <v>120</v>
      </c>
      <c r="S443" s="32">
        <f t="shared" si="84"/>
        <v>120</v>
      </c>
      <c r="T443" s="32">
        <f t="shared" si="85"/>
        <v>0</v>
      </c>
      <c r="U443" s="34">
        <v>0.1</v>
      </c>
      <c r="V443" s="626">
        <v>98007.85</v>
      </c>
      <c r="W443" s="36">
        <v>0</v>
      </c>
      <c r="X443" s="35">
        <v>98007.85</v>
      </c>
      <c r="Y443" s="35" t="e">
        <f>V443-#REF!</f>
        <v>#REF!</v>
      </c>
      <c r="Z443" s="117">
        <f t="shared" si="86"/>
        <v>0</v>
      </c>
      <c r="AA443" s="137"/>
      <c r="AB443" s="138"/>
      <c r="AC443" s="630"/>
      <c r="AD443" s="631">
        <v>8</v>
      </c>
    </row>
    <row r="444" spans="1:30" s="38" customFormat="1" x14ac:dyDescent="0.25">
      <c r="A444" s="621">
        <v>15</v>
      </c>
      <c r="B444" s="137">
        <v>985</v>
      </c>
      <c r="C444" s="632" t="s">
        <v>711</v>
      </c>
      <c r="D444" s="114"/>
      <c r="E444" s="114"/>
      <c r="F444" s="114" t="s">
        <v>229</v>
      </c>
      <c r="G444" s="68" t="s">
        <v>30</v>
      </c>
      <c r="H444" s="112" t="s">
        <v>43</v>
      </c>
      <c r="I444" s="68" t="s">
        <v>703</v>
      </c>
      <c r="J444" s="23" t="s">
        <v>704</v>
      </c>
      <c r="K444" s="23"/>
      <c r="L444" s="32" t="s">
        <v>713</v>
      </c>
      <c r="M444" s="28"/>
      <c r="N444" s="94"/>
      <c r="O444" s="354">
        <v>41355</v>
      </c>
      <c r="P444" s="17">
        <f t="shared" si="83"/>
        <v>45535</v>
      </c>
      <c r="Q444" s="31">
        <v>10</v>
      </c>
      <c r="R444" s="32">
        <v>120</v>
      </c>
      <c r="S444" s="32">
        <v>120</v>
      </c>
      <c r="T444" s="32">
        <f t="shared" si="85"/>
        <v>0</v>
      </c>
      <c r="U444" s="34">
        <v>0.1</v>
      </c>
      <c r="V444" s="626">
        <v>190000</v>
      </c>
      <c r="W444" s="36">
        <v>0</v>
      </c>
      <c r="X444" s="36">
        <f>V444</f>
        <v>190000</v>
      </c>
      <c r="Y444" s="35" t="e">
        <f>V444-#REF!</f>
        <v>#REF!</v>
      </c>
      <c r="Z444" s="117">
        <f t="shared" si="86"/>
        <v>0</v>
      </c>
      <c r="AA444" s="137" t="s">
        <v>45</v>
      </c>
      <c r="AB444" s="138" t="s">
        <v>37</v>
      </c>
      <c r="AC444" s="630"/>
      <c r="AD444" s="631">
        <v>8</v>
      </c>
    </row>
    <row r="445" spans="1:30" s="38" customFormat="1" x14ac:dyDescent="0.25">
      <c r="A445" s="621">
        <v>16</v>
      </c>
      <c r="B445" s="137">
        <v>992</v>
      </c>
      <c r="C445" s="632" t="s">
        <v>714</v>
      </c>
      <c r="D445" s="114"/>
      <c r="E445" s="114"/>
      <c r="F445" s="114" t="s">
        <v>73</v>
      </c>
      <c r="G445" s="68" t="s">
        <v>30</v>
      </c>
      <c r="H445" s="112" t="s">
        <v>43</v>
      </c>
      <c r="I445" s="68" t="s">
        <v>703</v>
      </c>
      <c r="J445" s="23" t="s">
        <v>704</v>
      </c>
      <c r="K445" s="23"/>
      <c r="L445" s="32" t="s">
        <v>715</v>
      </c>
      <c r="M445" s="28"/>
      <c r="N445" s="94"/>
      <c r="O445" s="354">
        <v>41053</v>
      </c>
      <c r="P445" s="17">
        <f t="shared" si="83"/>
        <v>45535</v>
      </c>
      <c r="Q445" s="31">
        <v>10</v>
      </c>
      <c r="R445" s="32">
        <v>120</v>
      </c>
      <c r="S445" s="32">
        <f>R445</f>
        <v>120</v>
      </c>
      <c r="T445" s="32">
        <f t="shared" si="85"/>
        <v>0</v>
      </c>
      <c r="U445" s="34">
        <v>0.1</v>
      </c>
      <c r="V445" s="626">
        <v>116869.61</v>
      </c>
      <c r="W445" s="36">
        <v>0</v>
      </c>
      <c r="X445" s="35">
        <v>116869.61</v>
      </c>
      <c r="Y445" s="35" t="e">
        <f>V445-#REF!</f>
        <v>#REF!</v>
      </c>
      <c r="Z445" s="117">
        <f t="shared" si="86"/>
        <v>0</v>
      </c>
      <c r="AA445" s="137" t="s">
        <v>45</v>
      </c>
      <c r="AB445" s="138" t="s">
        <v>37</v>
      </c>
      <c r="AC445" s="630"/>
      <c r="AD445" s="631">
        <v>8</v>
      </c>
    </row>
    <row r="446" spans="1:30" s="38" customFormat="1" x14ac:dyDescent="0.25">
      <c r="A446" s="621">
        <v>17</v>
      </c>
      <c r="B446" s="137">
        <v>993</v>
      </c>
      <c r="C446" s="632" t="s">
        <v>714</v>
      </c>
      <c r="D446" s="114"/>
      <c r="E446" s="114"/>
      <c r="F446" s="114" t="s">
        <v>73</v>
      </c>
      <c r="G446" s="68" t="s">
        <v>30</v>
      </c>
      <c r="H446" s="112" t="s">
        <v>43</v>
      </c>
      <c r="I446" s="68" t="s">
        <v>703</v>
      </c>
      <c r="J446" s="23" t="s">
        <v>704</v>
      </c>
      <c r="K446" s="23"/>
      <c r="L446" s="32" t="s">
        <v>715</v>
      </c>
      <c r="M446" s="28"/>
      <c r="N446" s="94"/>
      <c r="O446" s="354">
        <v>41053</v>
      </c>
      <c r="P446" s="17">
        <f t="shared" si="83"/>
        <v>45535</v>
      </c>
      <c r="Q446" s="31">
        <v>10</v>
      </c>
      <c r="R446" s="32">
        <v>120</v>
      </c>
      <c r="S446" s="32">
        <f>R446</f>
        <v>120</v>
      </c>
      <c r="T446" s="32">
        <f t="shared" si="85"/>
        <v>0</v>
      </c>
      <c r="U446" s="34">
        <v>0.1</v>
      </c>
      <c r="V446" s="626">
        <v>116869.61</v>
      </c>
      <c r="W446" s="36">
        <v>0</v>
      </c>
      <c r="X446" s="35">
        <v>116869.61</v>
      </c>
      <c r="Y446" s="35" t="e">
        <f>V446-#REF!</f>
        <v>#REF!</v>
      </c>
      <c r="Z446" s="117">
        <f t="shared" si="86"/>
        <v>0</v>
      </c>
      <c r="AA446" s="137" t="s">
        <v>45</v>
      </c>
      <c r="AB446" s="138" t="s">
        <v>37</v>
      </c>
      <c r="AC446" s="630"/>
      <c r="AD446" s="631">
        <v>8</v>
      </c>
    </row>
    <row r="447" spans="1:30" s="38" customFormat="1" x14ac:dyDescent="0.25">
      <c r="A447" s="621">
        <v>18</v>
      </c>
      <c r="B447" s="137">
        <v>1004</v>
      </c>
      <c r="C447" s="632" t="s">
        <v>716</v>
      </c>
      <c r="D447" s="114"/>
      <c r="E447" s="114"/>
      <c r="F447" s="114" t="s">
        <v>385</v>
      </c>
      <c r="G447" s="68" t="s">
        <v>30</v>
      </c>
      <c r="H447" s="112" t="s">
        <v>65</v>
      </c>
      <c r="I447" s="68" t="s">
        <v>703</v>
      </c>
      <c r="J447" s="23" t="s">
        <v>704</v>
      </c>
      <c r="K447" s="23"/>
      <c r="L447" s="32" t="s">
        <v>624</v>
      </c>
      <c r="M447" s="28"/>
      <c r="N447" s="94"/>
      <c r="O447" s="354">
        <v>41544</v>
      </c>
      <c r="P447" s="17">
        <f t="shared" si="83"/>
        <v>45535</v>
      </c>
      <c r="Q447" s="31">
        <v>10</v>
      </c>
      <c r="R447" s="32">
        <v>120</v>
      </c>
      <c r="S447" s="32">
        <v>120</v>
      </c>
      <c r="T447" s="32">
        <f t="shared" si="85"/>
        <v>0</v>
      </c>
      <c r="U447" s="34">
        <v>0.1</v>
      </c>
      <c r="V447" s="626">
        <v>139000</v>
      </c>
      <c r="W447" s="36">
        <v>0</v>
      </c>
      <c r="X447" s="36">
        <v>139000</v>
      </c>
      <c r="Y447" s="35" t="e">
        <f>V447-#REF!</f>
        <v>#REF!</v>
      </c>
      <c r="Z447" s="117">
        <f t="shared" si="86"/>
        <v>0</v>
      </c>
      <c r="AA447" s="137" t="s">
        <v>45</v>
      </c>
      <c r="AB447" s="138" t="s">
        <v>37</v>
      </c>
      <c r="AC447" s="630"/>
      <c r="AD447" s="631">
        <v>8</v>
      </c>
    </row>
    <row r="448" spans="1:30" s="38" customFormat="1" x14ac:dyDescent="0.25">
      <c r="A448" s="621">
        <v>19</v>
      </c>
      <c r="B448" s="137">
        <v>1068</v>
      </c>
      <c r="C448" s="632" t="s">
        <v>717</v>
      </c>
      <c r="D448" s="133"/>
      <c r="E448" s="133"/>
      <c r="F448" s="355" t="s">
        <v>671</v>
      </c>
      <c r="G448" s="68" t="s">
        <v>30</v>
      </c>
      <c r="H448" s="112" t="s">
        <v>32</v>
      </c>
      <c r="I448" s="68" t="s">
        <v>703</v>
      </c>
      <c r="J448" s="23" t="s">
        <v>704</v>
      </c>
      <c r="K448" s="23"/>
      <c r="L448" s="32" t="s">
        <v>718</v>
      </c>
      <c r="M448" s="28"/>
      <c r="N448" s="94"/>
      <c r="O448" s="354">
        <v>41163</v>
      </c>
      <c r="P448" s="17">
        <f t="shared" si="83"/>
        <v>45535</v>
      </c>
      <c r="Q448" s="31">
        <v>10</v>
      </c>
      <c r="R448" s="32">
        <v>120</v>
      </c>
      <c r="S448" s="32">
        <f>R448</f>
        <v>120</v>
      </c>
      <c r="T448" s="32">
        <f t="shared" si="85"/>
        <v>0</v>
      </c>
      <c r="U448" s="34">
        <v>0.1</v>
      </c>
      <c r="V448" s="626">
        <v>126265</v>
      </c>
      <c r="W448" s="36">
        <v>0</v>
      </c>
      <c r="X448" s="35">
        <v>126265</v>
      </c>
      <c r="Y448" s="35" t="e">
        <f>V448-#REF!</f>
        <v>#REF!</v>
      </c>
      <c r="Z448" s="117">
        <f t="shared" si="86"/>
        <v>0</v>
      </c>
      <c r="AA448" s="137" t="s">
        <v>45</v>
      </c>
      <c r="AB448" s="138" t="s">
        <v>37</v>
      </c>
      <c r="AC448" s="630" t="s">
        <v>719</v>
      </c>
      <c r="AD448" s="631">
        <v>8</v>
      </c>
    </row>
    <row r="449" spans="1:29" s="38" customFormat="1" x14ac:dyDescent="0.25">
      <c r="A449" s="22">
        <v>20</v>
      </c>
      <c r="B449" s="66">
        <v>1109</v>
      </c>
      <c r="C449" s="93" t="s">
        <v>720</v>
      </c>
      <c r="D449" s="133"/>
      <c r="E449" s="133"/>
      <c r="F449" s="355" t="s">
        <v>582</v>
      </c>
      <c r="G449" s="68" t="s">
        <v>30</v>
      </c>
      <c r="H449" s="112" t="s">
        <v>65</v>
      </c>
      <c r="I449" s="68" t="s">
        <v>703</v>
      </c>
      <c r="J449" s="23" t="s">
        <v>704</v>
      </c>
      <c r="K449" s="23"/>
      <c r="L449" s="32" t="s">
        <v>721</v>
      </c>
      <c r="M449" s="28"/>
      <c r="N449" s="94"/>
      <c r="O449" s="354">
        <v>42285</v>
      </c>
      <c r="P449" s="17">
        <f t="shared" si="83"/>
        <v>45535</v>
      </c>
      <c r="Q449" s="31">
        <v>10</v>
      </c>
      <c r="R449" s="32">
        <v>120</v>
      </c>
      <c r="S449" s="32">
        <f t="shared" ref="S449:S488" si="87">DATEDIF(O449,P449,"M")</f>
        <v>106</v>
      </c>
      <c r="T449" s="32">
        <f t="shared" si="85"/>
        <v>14</v>
      </c>
      <c r="U449" s="34">
        <v>0.1</v>
      </c>
      <c r="V449" s="35">
        <v>150000</v>
      </c>
      <c r="W449" s="36">
        <f t="shared" ref="W449:W487" si="88">V449/R449</f>
        <v>1250</v>
      </c>
      <c r="X449" s="36">
        <f t="shared" ref="X449:X500" si="89">S449*W449</f>
        <v>132500</v>
      </c>
      <c r="Y449" s="35" t="e">
        <f>V449-#REF!</f>
        <v>#REF!</v>
      </c>
      <c r="Z449" s="36">
        <f t="shared" si="86"/>
        <v>17500</v>
      </c>
      <c r="AA449" s="23" t="s">
        <v>45</v>
      </c>
      <c r="AB449" s="28" t="s">
        <v>37</v>
      </c>
      <c r="AC449" s="37" t="s">
        <v>30</v>
      </c>
    </row>
    <row r="450" spans="1:29" s="38" customFormat="1" x14ac:dyDescent="0.25">
      <c r="A450" s="22">
        <v>21</v>
      </c>
      <c r="B450" s="66">
        <v>1170</v>
      </c>
      <c r="C450" s="93" t="s">
        <v>722</v>
      </c>
      <c r="D450" s="356"/>
      <c r="E450" s="40" t="s">
        <v>723</v>
      </c>
      <c r="F450" s="355" t="s">
        <v>133</v>
      </c>
      <c r="G450" s="68" t="s">
        <v>30</v>
      </c>
      <c r="H450" s="112" t="s">
        <v>65</v>
      </c>
      <c r="I450" s="68" t="s">
        <v>703</v>
      </c>
      <c r="J450" s="23" t="s">
        <v>704</v>
      </c>
      <c r="K450" s="23"/>
      <c r="L450" s="32" t="s">
        <v>638</v>
      </c>
      <c r="M450" s="28"/>
      <c r="N450" s="94"/>
      <c r="O450" s="354">
        <v>42626</v>
      </c>
      <c r="P450" s="17">
        <f t="shared" si="83"/>
        <v>45535</v>
      </c>
      <c r="Q450" s="31">
        <v>10</v>
      </c>
      <c r="R450" s="32">
        <v>120</v>
      </c>
      <c r="S450" s="32">
        <f t="shared" si="87"/>
        <v>95</v>
      </c>
      <c r="T450" s="32">
        <f t="shared" si="85"/>
        <v>25</v>
      </c>
      <c r="U450" s="34">
        <v>0.1</v>
      </c>
      <c r="V450" s="35">
        <v>114975</v>
      </c>
      <c r="W450" s="36">
        <f t="shared" si="88"/>
        <v>958.125</v>
      </c>
      <c r="X450" s="36">
        <f t="shared" si="89"/>
        <v>91021.875</v>
      </c>
      <c r="Y450" s="35" t="e">
        <f>V450-#REF!</f>
        <v>#REF!</v>
      </c>
      <c r="Z450" s="36">
        <f t="shared" si="86"/>
        <v>23953.125</v>
      </c>
      <c r="AA450" s="23" t="s">
        <v>45</v>
      </c>
      <c r="AB450" s="28" t="s">
        <v>37</v>
      </c>
      <c r="AC450" s="37" t="s">
        <v>30</v>
      </c>
    </row>
    <row r="451" spans="1:29" s="38" customFormat="1" x14ac:dyDescent="0.25">
      <c r="A451" s="22">
        <v>22</v>
      </c>
      <c r="B451" s="66">
        <v>1172</v>
      </c>
      <c r="C451" s="93" t="s">
        <v>722</v>
      </c>
      <c r="D451" s="356"/>
      <c r="E451" s="40" t="s">
        <v>723</v>
      </c>
      <c r="F451" s="355" t="s">
        <v>133</v>
      </c>
      <c r="G451" s="68" t="s">
        <v>30</v>
      </c>
      <c r="H451" s="112" t="s">
        <v>65</v>
      </c>
      <c r="I451" s="68" t="s">
        <v>703</v>
      </c>
      <c r="J451" s="23" t="s">
        <v>704</v>
      </c>
      <c r="K451" s="23"/>
      <c r="L451" s="32" t="s">
        <v>638</v>
      </c>
      <c r="M451" s="28"/>
      <c r="N451" s="94"/>
      <c r="O451" s="354">
        <v>42626</v>
      </c>
      <c r="P451" s="17">
        <f t="shared" si="83"/>
        <v>45535</v>
      </c>
      <c r="Q451" s="31">
        <v>10</v>
      </c>
      <c r="R451" s="32">
        <v>120</v>
      </c>
      <c r="S451" s="32">
        <f t="shared" si="87"/>
        <v>95</v>
      </c>
      <c r="T451" s="32">
        <f t="shared" si="85"/>
        <v>25</v>
      </c>
      <c r="U451" s="34">
        <v>0.1</v>
      </c>
      <c r="V451" s="35">
        <v>114975</v>
      </c>
      <c r="W451" s="36">
        <f t="shared" si="88"/>
        <v>958.125</v>
      </c>
      <c r="X451" s="36">
        <f t="shared" si="89"/>
        <v>91021.875</v>
      </c>
      <c r="Y451" s="35" t="e">
        <f>V451-#REF!</f>
        <v>#REF!</v>
      </c>
      <c r="Z451" s="36">
        <f t="shared" si="86"/>
        <v>23953.125</v>
      </c>
      <c r="AA451" s="23" t="s">
        <v>45</v>
      </c>
      <c r="AB451" s="28" t="s">
        <v>37</v>
      </c>
      <c r="AC451" s="37" t="s">
        <v>30</v>
      </c>
    </row>
    <row r="452" spans="1:29" s="38" customFormat="1" x14ac:dyDescent="0.25">
      <c r="A452" s="22">
        <v>23</v>
      </c>
      <c r="B452" s="66">
        <v>1173</v>
      </c>
      <c r="C452" s="93" t="s">
        <v>722</v>
      </c>
      <c r="D452" s="356"/>
      <c r="E452" s="40" t="s">
        <v>723</v>
      </c>
      <c r="F452" s="355" t="s">
        <v>133</v>
      </c>
      <c r="G452" s="68" t="s">
        <v>30</v>
      </c>
      <c r="H452" s="112" t="s">
        <v>65</v>
      </c>
      <c r="I452" s="68" t="s">
        <v>703</v>
      </c>
      <c r="J452" s="23" t="s">
        <v>704</v>
      </c>
      <c r="K452" s="23"/>
      <c r="L452" s="32" t="s">
        <v>638</v>
      </c>
      <c r="M452" s="28"/>
      <c r="N452" s="94"/>
      <c r="O452" s="354">
        <v>42626</v>
      </c>
      <c r="P452" s="17">
        <f t="shared" si="83"/>
        <v>45535</v>
      </c>
      <c r="Q452" s="31">
        <v>10</v>
      </c>
      <c r="R452" s="32">
        <v>120</v>
      </c>
      <c r="S452" s="32">
        <f t="shared" si="87"/>
        <v>95</v>
      </c>
      <c r="T452" s="32">
        <f t="shared" si="85"/>
        <v>25</v>
      </c>
      <c r="U452" s="34">
        <v>0.1</v>
      </c>
      <c r="V452" s="35">
        <v>114975</v>
      </c>
      <c r="W452" s="36">
        <f t="shared" si="88"/>
        <v>958.125</v>
      </c>
      <c r="X452" s="36">
        <f t="shared" si="89"/>
        <v>91021.875</v>
      </c>
      <c r="Y452" s="35" t="e">
        <f>V452-#REF!</f>
        <v>#REF!</v>
      </c>
      <c r="Z452" s="36">
        <f t="shared" si="86"/>
        <v>23953.125</v>
      </c>
      <c r="AA452" s="23" t="s">
        <v>45</v>
      </c>
      <c r="AB452" s="28" t="s">
        <v>37</v>
      </c>
      <c r="AC452" s="37" t="s">
        <v>30</v>
      </c>
    </row>
    <row r="453" spans="1:29" s="38" customFormat="1" x14ac:dyDescent="0.25">
      <c r="A453" s="22">
        <v>24</v>
      </c>
      <c r="B453" s="66">
        <v>1174</v>
      </c>
      <c r="C453" s="93" t="s">
        <v>722</v>
      </c>
      <c r="D453" s="356"/>
      <c r="E453" s="40" t="s">
        <v>723</v>
      </c>
      <c r="F453" s="355" t="s">
        <v>133</v>
      </c>
      <c r="G453" s="68" t="s">
        <v>30</v>
      </c>
      <c r="H453" s="112" t="s">
        <v>65</v>
      </c>
      <c r="I453" s="68" t="s">
        <v>703</v>
      </c>
      <c r="J453" s="23" t="s">
        <v>704</v>
      </c>
      <c r="K453" s="23"/>
      <c r="L453" s="32" t="s">
        <v>638</v>
      </c>
      <c r="M453" s="28"/>
      <c r="N453" s="94"/>
      <c r="O453" s="354">
        <v>42626</v>
      </c>
      <c r="P453" s="17">
        <f t="shared" si="83"/>
        <v>45535</v>
      </c>
      <c r="Q453" s="31">
        <v>10</v>
      </c>
      <c r="R453" s="32">
        <v>120</v>
      </c>
      <c r="S453" s="32">
        <f t="shared" si="87"/>
        <v>95</v>
      </c>
      <c r="T453" s="32">
        <f t="shared" si="85"/>
        <v>25</v>
      </c>
      <c r="U453" s="34">
        <v>0.1</v>
      </c>
      <c r="V453" s="35">
        <v>114975</v>
      </c>
      <c r="W453" s="36">
        <f t="shared" si="88"/>
        <v>958.125</v>
      </c>
      <c r="X453" s="36">
        <f t="shared" si="89"/>
        <v>91021.875</v>
      </c>
      <c r="Y453" s="35" t="e">
        <f>V453-#REF!</f>
        <v>#REF!</v>
      </c>
      <c r="Z453" s="36">
        <f t="shared" si="86"/>
        <v>23953.125</v>
      </c>
      <c r="AA453" s="23" t="s">
        <v>45</v>
      </c>
      <c r="AB453" s="28" t="s">
        <v>37</v>
      </c>
      <c r="AC453" s="37" t="s">
        <v>30</v>
      </c>
    </row>
    <row r="454" spans="1:29" s="38" customFormat="1" x14ac:dyDescent="0.25">
      <c r="A454" s="22">
        <v>25</v>
      </c>
      <c r="B454" s="66">
        <v>1175</v>
      </c>
      <c r="C454" s="93" t="s">
        <v>722</v>
      </c>
      <c r="D454" s="356"/>
      <c r="E454" s="40" t="s">
        <v>723</v>
      </c>
      <c r="F454" s="355" t="s">
        <v>133</v>
      </c>
      <c r="G454" s="68" t="s">
        <v>30</v>
      </c>
      <c r="H454" s="112" t="s">
        <v>65</v>
      </c>
      <c r="I454" s="68" t="s">
        <v>703</v>
      </c>
      <c r="J454" s="23" t="s">
        <v>704</v>
      </c>
      <c r="K454" s="23"/>
      <c r="L454" s="32" t="s">
        <v>638</v>
      </c>
      <c r="M454" s="28"/>
      <c r="N454" s="94"/>
      <c r="O454" s="354">
        <v>42626</v>
      </c>
      <c r="P454" s="17">
        <f t="shared" si="83"/>
        <v>45535</v>
      </c>
      <c r="Q454" s="31">
        <v>10</v>
      </c>
      <c r="R454" s="32">
        <v>120</v>
      </c>
      <c r="S454" s="32">
        <f t="shared" si="87"/>
        <v>95</v>
      </c>
      <c r="T454" s="32">
        <f t="shared" si="85"/>
        <v>25</v>
      </c>
      <c r="U454" s="34">
        <v>0.1</v>
      </c>
      <c r="V454" s="35">
        <v>114975</v>
      </c>
      <c r="W454" s="36">
        <f t="shared" si="88"/>
        <v>958.125</v>
      </c>
      <c r="X454" s="36">
        <f t="shared" si="89"/>
        <v>91021.875</v>
      </c>
      <c r="Y454" s="35" t="e">
        <f>V454-#REF!</f>
        <v>#REF!</v>
      </c>
      <c r="Z454" s="36">
        <f t="shared" si="86"/>
        <v>23953.125</v>
      </c>
      <c r="AA454" s="23" t="s">
        <v>45</v>
      </c>
      <c r="AB454" s="28" t="s">
        <v>37</v>
      </c>
      <c r="AC454" s="37" t="s">
        <v>30</v>
      </c>
    </row>
    <row r="455" spans="1:29" s="38" customFormat="1" x14ac:dyDescent="0.25">
      <c r="A455" s="22">
        <v>26</v>
      </c>
      <c r="B455" s="66">
        <v>1190</v>
      </c>
      <c r="C455" s="93" t="s">
        <v>724</v>
      </c>
      <c r="D455" s="356"/>
      <c r="E455" s="40" t="s">
        <v>725</v>
      </c>
      <c r="F455" s="355" t="s">
        <v>73</v>
      </c>
      <c r="G455" s="68" t="s">
        <v>30</v>
      </c>
      <c r="H455" s="112" t="s">
        <v>43</v>
      </c>
      <c r="I455" s="68" t="s">
        <v>703</v>
      </c>
      <c r="J455" s="23" t="s">
        <v>704</v>
      </c>
      <c r="K455" s="23"/>
      <c r="L455" s="32" t="s">
        <v>638</v>
      </c>
      <c r="M455" s="28"/>
      <c r="N455" s="94"/>
      <c r="O455" s="354">
        <v>42643</v>
      </c>
      <c r="P455" s="17">
        <f t="shared" si="83"/>
        <v>45535</v>
      </c>
      <c r="Q455" s="31">
        <v>10</v>
      </c>
      <c r="R455" s="32">
        <v>120</v>
      </c>
      <c r="S455" s="32">
        <f t="shared" si="87"/>
        <v>95</v>
      </c>
      <c r="T455" s="32">
        <f t="shared" si="85"/>
        <v>25</v>
      </c>
      <c r="U455" s="34">
        <v>0.1</v>
      </c>
      <c r="V455" s="35">
        <v>154975</v>
      </c>
      <c r="W455" s="36">
        <f t="shared" si="88"/>
        <v>1291.4583333333333</v>
      </c>
      <c r="X455" s="36">
        <f t="shared" si="89"/>
        <v>122688.54166666666</v>
      </c>
      <c r="Y455" s="35" t="e">
        <f>V455-#REF!</f>
        <v>#REF!</v>
      </c>
      <c r="Z455" s="36">
        <f t="shared" si="86"/>
        <v>32286.458333333343</v>
      </c>
      <c r="AA455" s="23" t="s">
        <v>45</v>
      </c>
      <c r="AB455" s="28" t="s">
        <v>37</v>
      </c>
      <c r="AC455" s="37" t="s">
        <v>30</v>
      </c>
    </row>
    <row r="456" spans="1:29" s="38" customFormat="1" x14ac:dyDescent="0.25">
      <c r="A456" s="22">
        <v>27</v>
      </c>
      <c r="B456" s="66">
        <v>1288</v>
      </c>
      <c r="C456" s="93" t="s">
        <v>726</v>
      </c>
      <c r="D456" s="114"/>
      <c r="E456" s="114"/>
      <c r="F456" s="114" t="s">
        <v>475</v>
      </c>
      <c r="G456" s="68" t="s">
        <v>30</v>
      </c>
      <c r="H456" s="112" t="s">
        <v>43</v>
      </c>
      <c r="I456" s="68" t="s">
        <v>703</v>
      </c>
      <c r="J456" s="23" t="s">
        <v>704</v>
      </c>
      <c r="K456" s="23"/>
      <c r="L456" s="32" t="s">
        <v>727</v>
      </c>
      <c r="M456" s="28"/>
      <c r="N456" s="94"/>
      <c r="O456" s="354">
        <v>42803</v>
      </c>
      <c r="P456" s="17">
        <f t="shared" si="83"/>
        <v>45535</v>
      </c>
      <c r="Q456" s="31">
        <v>10</v>
      </c>
      <c r="R456" s="32">
        <v>120</v>
      </c>
      <c r="S456" s="32">
        <f t="shared" si="87"/>
        <v>89</v>
      </c>
      <c r="T456" s="32">
        <f t="shared" si="85"/>
        <v>31</v>
      </c>
      <c r="U456" s="34">
        <v>0.1</v>
      </c>
      <c r="V456" s="35">
        <v>150000</v>
      </c>
      <c r="W456" s="36">
        <f t="shared" si="88"/>
        <v>1250</v>
      </c>
      <c r="X456" s="36">
        <f t="shared" si="89"/>
        <v>111250</v>
      </c>
      <c r="Y456" s="35" t="e">
        <f>V456-#REF!</f>
        <v>#REF!</v>
      </c>
      <c r="Z456" s="36">
        <f t="shared" si="86"/>
        <v>38750</v>
      </c>
      <c r="AA456" s="23" t="s">
        <v>45</v>
      </c>
      <c r="AB456" s="28" t="s">
        <v>37</v>
      </c>
      <c r="AC456" s="37"/>
    </row>
    <row r="457" spans="1:29" s="38" customFormat="1" ht="26.25" x14ac:dyDescent="0.25">
      <c r="A457" s="22">
        <v>28</v>
      </c>
      <c r="B457" s="66">
        <v>1297</v>
      </c>
      <c r="C457" s="93" t="s">
        <v>728</v>
      </c>
      <c r="D457" s="114"/>
      <c r="E457" s="114"/>
      <c r="F457" s="114" t="s">
        <v>646</v>
      </c>
      <c r="G457" s="68" t="s">
        <v>30</v>
      </c>
      <c r="H457" s="112" t="s">
        <v>65</v>
      </c>
      <c r="I457" s="68" t="s">
        <v>703</v>
      </c>
      <c r="J457" s="23" t="s">
        <v>704</v>
      </c>
      <c r="K457" s="23"/>
      <c r="L457" s="32" t="s">
        <v>647</v>
      </c>
      <c r="M457" s="28"/>
      <c r="N457" s="94"/>
      <c r="O457" s="354">
        <v>42816</v>
      </c>
      <c r="P457" s="17">
        <f t="shared" si="83"/>
        <v>45535</v>
      </c>
      <c r="Q457" s="31">
        <v>10</v>
      </c>
      <c r="R457" s="32">
        <v>120</v>
      </c>
      <c r="S457" s="32">
        <f t="shared" si="87"/>
        <v>89</v>
      </c>
      <c r="T457" s="32">
        <f t="shared" si="85"/>
        <v>31</v>
      </c>
      <c r="U457" s="34">
        <v>0.1</v>
      </c>
      <c r="V457" s="35">
        <v>100608</v>
      </c>
      <c r="W457" s="36">
        <f t="shared" si="88"/>
        <v>838.4</v>
      </c>
      <c r="X457" s="36">
        <f t="shared" si="89"/>
        <v>74617.599999999991</v>
      </c>
      <c r="Y457" s="35" t="e">
        <f>V457-#REF!</f>
        <v>#REF!</v>
      </c>
      <c r="Z457" s="36">
        <f t="shared" si="86"/>
        <v>25990.400000000009</v>
      </c>
      <c r="AA457" s="23" t="s">
        <v>45</v>
      </c>
      <c r="AB457" s="28" t="s">
        <v>37</v>
      </c>
      <c r="AC457" s="37"/>
    </row>
    <row r="458" spans="1:29" s="38" customFormat="1" x14ac:dyDescent="0.25">
      <c r="A458" s="22">
        <v>29</v>
      </c>
      <c r="B458" s="66">
        <v>1298</v>
      </c>
      <c r="C458" s="93" t="s">
        <v>729</v>
      </c>
      <c r="D458" s="114"/>
      <c r="E458" s="114"/>
      <c r="F458" s="114" t="s">
        <v>451</v>
      </c>
      <c r="G458" s="68" t="s">
        <v>30</v>
      </c>
      <c r="H458" s="112" t="s">
        <v>65</v>
      </c>
      <c r="I458" s="68" t="s">
        <v>703</v>
      </c>
      <c r="J458" s="23" t="s">
        <v>704</v>
      </c>
      <c r="K458" s="23"/>
      <c r="L458" s="32" t="s">
        <v>647</v>
      </c>
      <c r="M458" s="28"/>
      <c r="N458" s="94"/>
      <c r="O458" s="354">
        <v>42816</v>
      </c>
      <c r="P458" s="17">
        <f t="shared" si="83"/>
        <v>45535</v>
      </c>
      <c r="Q458" s="31">
        <v>10</v>
      </c>
      <c r="R458" s="32">
        <v>120</v>
      </c>
      <c r="S458" s="32">
        <f t="shared" si="87"/>
        <v>89</v>
      </c>
      <c r="T458" s="32">
        <f t="shared" si="85"/>
        <v>31</v>
      </c>
      <c r="U458" s="34">
        <v>0.1</v>
      </c>
      <c r="V458" s="35">
        <v>100608</v>
      </c>
      <c r="W458" s="36">
        <f t="shared" si="88"/>
        <v>838.4</v>
      </c>
      <c r="X458" s="36">
        <f t="shared" si="89"/>
        <v>74617.599999999991</v>
      </c>
      <c r="Y458" s="35" t="e">
        <f>V458-#REF!</f>
        <v>#REF!</v>
      </c>
      <c r="Z458" s="36">
        <f t="shared" si="86"/>
        <v>25990.400000000009</v>
      </c>
      <c r="AA458" s="23" t="s">
        <v>45</v>
      </c>
      <c r="AB458" s="28" t="s">
        <v>37</v>
      </c>
      <c r="AC458" s="37"/>
    </row>
    <row r="459" spans="1:29" s="38" customFormat="1" x14ac:dyDescent="0.25">
      <c r="A459" s="22">
        <v>30</v>
      </c>
      <c r="B459" s="66">
        <v>1299</v>
      </c>
      <c r="C459" s="93" t="s">
        <v>729</v>
      </c>
      <c r="D459" s="114"/>
      <c r="E459" s="114"/>
      <c r="F459" s="114" t="s">
        <v>646</v>
      </c>
      <c r="G459" s="68" t="s">
        <v>30</v>
      </c>
      <c r="H459" s="112" t="s">
        <v>65</v>
      </c>
      <c r="I459" s="68" t="s">
        <v>703</v>
      </c>
      <c r="J459" s="23" t="s">
        <v>704</v>
      </c>
      <c r="K459" s="23"/>
      <c r="L459" s="32" t="s">
        <v>647</v>
      </c>
      <c r="M459" s="28"/>
      <c r="N459" s="94"/>
      <c r="O459" s="354">
        <v>42816</v>
      </c>
      <c r="P459" s="17">
        <f t="shared" si="83"/>
        <v>45535</v>
      </c>
      <c r="Q459" s="31">
        <v>10</v>
      </c>
      <c r="R459" s="32">
        <v>120</v>
      </c>
      <c r="S459" s="32">
        <f t="shared" si="87"/>
        <v>89</v>
      </c>
      <c r="T459" s="32">
        <f t="shared" si="85"/>
        <v>31</v>
      </c>
      <c r="U459" s="34">
        <v>0.1</v>
      </c>
      <c r="V459" s="35">
        <v>100608</v>
      </c>
      <c r="W459" s="36">
        <f t="shared" si="88"/>
        <v>838.4</v>
      </c>
      <c r="X459" s="36">
        <f t="shared" si="89"/>
        <v>74617.599999999991</v>
      </c>
      <c r="Y459" s="35" t="e">
        <f>V459-#REF!</f>
        <v>#REF!</v>
      </c>
      <c r="Z459" s="36">
        <f t="shared" si="86"/>
        <v>25990.400000000009</v>
      </c>
      <c r="AA459" s="23" t="s">
        <v>45</v>
      </c>
      <c r="AB459" s="28" t="s">
        <v>37</v>
      </c>
      <c r="AC459" s="37"/>
    </row>
    <row r="460" spans="1:29" s="38" customFormat="1" x14ac:dyDescent="0.25">
      <c r="A460" s="22">
        <v>31</v>
      </c>
      <c r="B460" s="66">
        <v>1302</v>
      </c>
      <c r="C460" s="93" t="s">
        <v>730</v>
      </c>
      <c r="D460" s="114"/>
      <c r="E460" s="114"/>
      <c r="F460" s="114" t="s">
        <v>64</v>
      </c>
      <c r="G460" s="68" t="s">
        <v>30</v>
      </c>
      <c r="H460" s="112" t="s">
        <v>65</v>
      </c>
      <c r="I460" s="68" t="s">
        <v>703</v>
      </c>
      <c r="J460" s="23" t="s">
        <v>704</v>
      </c>
      <c r="K460" s="23"/>
      <c r="L460" s="32" t="s">
        <v>647</v>
      </c>
      <c r="M460" s="28"/>
      <c r="N460" s="94"/>
      <c r="O460" s="354">
        <v>42816</v>
      </c>
      <c r="P460" s="17">
        <f t="shared" si="83"/>
        <v>45535</v>
      </c>
      <c r="Q460" s="31">
        <v>10</v>
      </c>
      <c r="R460" s="32">
        <v>120</v>
      </c>
      <c r="S460" s="32">
        <f t="shared" si="87"/>
        <v>89</v>
      </c>
      <c r="T460" s="32">
        <f t="shared" si="85"/>
        <v>31</v>
      </c>
      <c r="U460" s="34">
        <v>0.1</v>
      </c>
      <c r="V460" s="35">
        <v>96300</v>
      </c>
      <c r="W460" s="36">
        <f t="shared" si="88"/>
        <v>802.5</v>
      </c>
      <c r="X460" s="36">
        <f t="shared" si="89"/>
        <v>71422.5</v>
      </c>
      <c r="Y460" s="35" t="e">
        <f>V460-#REF!</f>
        <v>#REF!</v>
      </c>
      <c r="Z460" s="36">
        <f t="shared" si="86"/>
        <v>24877.5</v>
      </c>
      <c r="AA460" s="23" t="s">
        <v>45</v>
      </c>
      <c r="AB460" s="28" t="s">
        <v>37</v>
      </c>
      <c r="AC460" s="37"/>
    </row>
    <row r="461" spans="1:29" s="38" customFormat="1" x14ac:dyDescent="0.25">
      <c r="A461" s="22">
        <v>32</v>
      </c>
      <c r="B461" s="66">
        <v>1352</v>
      </c>
      <c r="C461" s="93" t="s">
        <v>731</v>
      </c>
      <c r="D461" s="114"/>
      <c r="E461" s="114"/>
      <c r="F461" s="114" t="s">
        <v>31</v>
      </c>
      <c r="G461" s="68" t="s">
        <v>30</v>
      </c>
      <c r="H461" s="112" t="s">
        <v>65</v>
      </c>
      <c r="I461" s="68" t="s">
        <v>703</v>
      </c>
      <c r="J461" s="23" t="s">
        <v>704</v>
      </c>
      <c r="K461" s="23"/>
      <c r="L461" s="32" t="s">
        <v>732</v>
      </c>
      <c r="M461" s="28"/>
      <c r="N461" s="94"/>
      <c r="O461" s="354">
        <v>42948</v>
      </c>
      <c r="P461" s="17">
        <f t="shared" si="83"/>
        <v>45535</v>
      </c>
      <c r="Q461" s="31">
        <v>10</v>
      </c>
      <c r="R461" s="32">
        <v>120</v>
      </c>
      <c r="S461" s="32">
        <f t="shared" si="87"/>
        <v>84</v>
      </c>
      <c r="T461" s="32">
        <f t="shared" si="85"/>
        <v>36</v>
      </c>
      <c r="U461" s="34">
        <v>0.1</v>
      </c>
      <c r="V461" s="35">
        <v>184000</v>
      </c>
      <c r="W461" s="36">
        <f t="shared" si="88"/>
        <v>1533.3333333333333</v>
      </c>
      <c r="X461" s="36">
        <f t="shared" si="89"/>
        <v>128800</v>
      </c>
      <c r="Y461" s="35" t="e">
        <f>V461-#REF!</f>
        <v>#REF!</v>
      </c>
      <c r="Z461" s="36">
        <f t="shared" si="86"/>
        <v>55200</v>
      </c>
      <c r="AA461" s="23" t="s">
        <v>45</v>
      </c>
      <c r="AB461" s="28" t="s">
        <v>37</v>
      </c>
      <c r="AC461" s="37"/>
    </row>
    <row r="462" spans="1:29" s="38" customFormat="1" x14ac:dyDescent="0.25">
      <c r="A462" s="22">
        <v>33</v>
      </c>
      <c r="B462" s="66">
        <v>1353</v>
      </c>
      <c r="C462" s="93" t="s">
        <v>731</v>
      </c>
      <c r="D462" s="114"/>
      <c r="E462" s="114"/>
      <c r="F462" s="114" t="s">
        <v>31</v>
      </c>
      <c r="G462" s="68" t="s">
        <v>30</v>
      </c>
      <c r="H462" s="112" t="s">
        <v>65</v>
      </c>
      <c r="I462" s="68" t="s">
        <v>703</v>
      </c>
      <c r="J462" s="23" t="s">
        <v>704</v>
      </c>
      <c r="K462" s="23"/>
      <c r="L462" s="32" t="s">
        <v>732</v>
      </c>
      <c r="M462" s="28"/>
      <c r="N462" s="94"/>
      <c r="O462" s="354">
        <v>42948</v>
      </c>
      <c r="P462" s="17">
        <f t="shared" si="83"/>
        <v>45535</v>
      </c>
      <c r="Q462" s="31">
        <v>10</v>
      </c>
      <c r="R462" s="32">
        <v>120</v>
      </c>
      <c r="S462" s="32">
        <f t="shared" si="87"/>
        <v>84</v>
      </c>
      <c r="T462" s="32">
        <f t="shared" si="85"/>
        <v>36</v>
      </c>
      <c r="U462" s="34">
        <v>0.1</v>
      </c>
      <c r="V462" s="35">
        <v>184000</v>
      </c>
      <c r="W462" s="36">
        <f t="shared" si="88"/>
        <v>1533.3333333333333</v>
      </c>
      <c r="X462" s="36">
        <f t="shared" si="89"/>
        <v>128800</v>
      </c>
      <c r="Y462" s="35" t="e">
        <f>V462-#REF!</f>
        <v>#REF!</v>
      </c>
      <c r="Z462" s="36">
        <f t="shared" si="86"/>
        <v>55200</v>
      </c>
      <c r="AA462" s="23" t="s">
        <v>45</v>
      </c>
      <c r="AB462" s="28" t="s">
        <v>37</v>
      </c>
      <c r="AC462" s="37"/>
    </row>
    <row r="463" spans="1:29" s="38" customFormat="1" x14ac:dyDescent="0.25">
      <c r="A463" s="22">
        <v>34</v>
      </c>
      <c r="B463" s="66">
        <v>1354</v>
      </c>
      <c r="C463" s="93" t="s">
        <v>733</v>
      </c>
      <c r="D463" s="114"/>
      <c r="E463" s="114"/>
      <c r="F463" s="114" t="s">
        <v>31</v>
      </c>
      <c r="G463" s="68" t="s">
        <v>30</v>
      </c>
      <c r="H463" s="112" t="s">
        <v>65</v>
      </c>
      <c r="I463" s="68" t="s">
        <v>703</v>
      </c>
      <c r="J463" s="23" t="s">
        <v>704</v>
      </c>
      <c r="K463" s="23"/>
      <c r="L463" s="32" t="s">
        <v>732</v>
      </c>
      <c r="M463" s="28"/>
      <c r="N463" s="94"/>
      <c r="O463" s="354">
        <v>42948</v>
      </c>
      <c r="P463" s="17">
        <f t="shared" si="83"/>
        <v>45535</v>
      </c>
      <c r="Q463" s="31">
        <v>10</v>
      </c>
      <c r="R463" s="32">
        <v>120</v>
      </c>
      <c r="S463" s="32">
        <f t="shared" si="87"/>
        <v>84</v>
      </c>
      <c r="T463" s="32">
        <f t="shared" si="85"/>
        <v>36</v>
      </c>
      <c r="U463" s="34">
        <v>0.1</v>
      </c>
      <c r="V463" s="35">
        <v>233000</v>
      </c>
      <c r="W463" s="36">
        <f t="shared" si="88"/>
        <v>1941.6666666666667</v>
      </c>
      <c r="X463" s="36">
        <f t="shared" si="89"/>
        <v>163100</v>
      </c>
      <c r="Y463" s="35" t="e">
        <f>V463-#REF!</f>
        <v>#REF!</v>
      </c>
      <c r="Z463" s="36">
        <f t="shared" si="86"/>
        <v>69900</v>
      </c>
      <c r="AA463" s="23" t="s">
        <v>45</v>
      </c>
      <c r="AB463" s="28" t="s">
        <v>37</v>
      </c>
      <c r="AC463" s="37"/>
    </row>
    <row r="464" spans="1:29" s="38" customFormat="1" x14ac:dyDescent="0.25">
      <c r="A464" s="22">
        <v>35</v>
      </c>
      <c r="B464" s="66">
        <v>1355</v>
      </c>
      <c r="C464" s="93" t="s">
        <v>731</v>
      </c>
      <c r="D464" s="114"/>
      <c r="E464" s="114"/>
      <c r="F464" s="114" t="s">
        <v>31</v>
      </c>
      <c r="G464" s="68" t="s">
        <v>30</v>
      </c>
      <c r="H464" s="112" t="s">
        <v>65</v>
      </c>
      <c r="I464" s="68" t="s">
        <v>703</v>
      </c>
      <c r="J464" s="23" t="s">
        <v>704</v>
      </c>
      <c r="K464" s="23"/>
      <c r="L464" s="32" t="s">
        <v>732</v>
      </c>
      <c r="M464" s="28"/>
      <c r="N464" s="94"/>
      <c r="O464" s="354">
        <v>42948</v>
      </c>
      <c r="P464" s="17">
        <f t="shared" si="83"/>
        <v>45535</v>
      </c>
      <c r="Q464" s="31">
        <v>10</v>
      </c>
      <c r="R464" s="32">
        <v>120</v>
      </c>
      <c r="S464" s="32">
        <f t="shared" si="87"/>
        <v>84</v>
      </c>
      <c r="T464" s="32">
        <f t="shared" si="85"/>
        <v>36</v>
      </c>
      <c r="U464" s="34">
        <v>0.1</v>
      </c>
      <c r="V464" s="35">
        <v>184000</v>
      </c>
      <c r="W464" s="36">
        <f t="shared" si="88"/>
        <v>1533.3333333333333</v>
      </c>
      <c r="X464" s="36">
        <f t="shared" si="89"/>
        <v>128800</v>
      </c>
      <c r="Y464" s="35" t="e">
        <f>V464-#REF!</f>
        <v>#REF!</v>
      </c>
      <c r="Z464" s="36">
        <f t="shared" si="86"/>
        <v>55200</v>
      </c>
      <c r="AA464" s="23" t="s">
        <v>45</v>
      </c>
      <c r="AB464" s="28" t="s">
        <v>37</v>
      </c>
      <c r="AC464" s="37"/>
    </row>
    <row r="465" spans="1:29" s="38" customFormat="1" x14ac:dyDescent="0.25">
      <c r="A465" s="22">
        <v>36</v>
      </c>
      <c r="B465" s="66">
        <v>1356</v>
      </c>
      <c r="C465" s="93" t="s">
        <v>731</v>
      </c>
      <c r="D465" s="114"/>
      <c r="E465" s="114"/>
      <c r="F465" s="114" t="s">
        <v>31</v>
      </c>
      <c r="G465" s="68" t="s">
        <v>30</v>
      </c>
      <c r="H465" s="112" t="s">
        <v>65</v>
      </c>
      <c r="I465" s="68" t="s">
        <v>703</v>
      </c>
      <c r="J465" s="23" t="s">
        <v>704</v>
      </c>
      <c r="K465" s="23"/>
      <c r="L465" s="32" t="s">
        <v>732</v>
      </c>
      <c r="M465" s="28"/>
      <c r="N465" s="94"/>
      <c r="O465" s="354">
        <v>42948</v>
      </c>
      <c r="P465" s="17">
        <f t="shared" si="83"/>
        <v>45535</v>
      </c>
      <c r="Q465" s="31">
        <v>10</v>
      </c>
      <c r="R465" s="32">
        <v>120</v>
      </c>
      <c r="S465" s="32">
        <f t="shared" si="87"/>
        <v>84</v>
      </c>
      <c r="T465" s="32">
        <f t="shared" si="85"/>
        <v>36</v>
      </c>
      <c r="U465" s="34">
        <v>0.1</v>
      </c>
      <c r="V465" s="35">
        <v>184000</v>
      </c>
      <c r="W465" s="36">
        <f t="shared" si="88"/>
        <v>1533.3333333333333</v>
      </c>
      <c r="X465" s="36">
        <f t="shared" si="89"/>
        <v>128800</v>
      </c>
      <c r="Y465" s="35" t="e">
        <f>V465-#REF!</f>
        <v>#REF!</v>
      </c>
      <c r="Z465" s="36">
        <f t="shared" si="86"/>
        <v>55200</v>
      </c>
      <c r="AA465" s="23" t="s">
        <v>45</v>
      </c>
      <c r="AB465" s="28" t="s">
        <v>37</v>
      </c>
      <c r="AC465" s="37"/>
    </row>
    <row r="466" spans="1:29" s="38" customFormat="1" x14ac:dyDescent="0.25">
      <c r="A466" s="22">
        <v>37</v>
      </c>
      <c r="B466" s="66">
        <v>1357</v>
      </c>
      <c r="C466" s="93" t="s">
        <v>734</v>
      </c>
      <c r="D466" s="114"/>
      <c r="E466" s="114"/>
      <c r="F466" s="114" t="s">
        <v>378</v>
      </c>
      <c r="G466" s="68" t="s">
        <v>30</v>
      </c>
      <c r="H466" s="112" t="s">
        <v>65</v>
      </c>
      <c r="I466" s="68" t="s">
        <v>703</v>
      </c>
      <c r="J466" s="23" t="s">
        <v>704</v>
      </c>
      <c r="K466" s="23"/>
      <c r="L466" s="32" t="s">
        <v>732</v>
      </c>
      <c r="M466" s="28"/>
      <c r="N466" s="94"/>
      <c r="O466" s="354">
        <v>42984</v>
      </c>
      <c r="P466" s="17">
        <f t="shared" si="83"/>
        <v>45535</v>
      </c>
      <c r="Q466" s="31">
        <v>10</v>
      </c>
      <c r="R466" s="32">
        <v>120</v>
      </c>
      <c r="S466" s="32">
        <f t="shared" si="87"/>
        <v>83</v>
      </c>
      <c r="T466" s="32">
        <f t="shared" si="85"/>
        <v>37</v>
      </c>
      <c r="U466" s="34">
        <v>0.1</v>
      </c>
      <c r="V466" s="35">
        <v>82000</v>
      </c>
      <c r="W466" s="36">
        <f t="shared" si="88"/>
        <v>683.33333333333337</v>
      </c>
      <c r="X466" s="36">
        <f t="shared" si="89"/>
        <v>56716.666666666672</v>
      </c>
      <c r="Y466" s="35" t="e">
        <f>V466-#REF!</f>
        <v>#REF!</v>
      </c>
      <c r="Z466" s="36">
        <f t="shared" si="86"/>
        <v>25283.333333333328</v>
      </c>
      <c r="AA466" s="23" t="s">
        <v>45</v>
      </c>
      <c r="AB466" s="28" t="s">
        <v>37</v>
      </c>
      <c r="AC466" s="37"/>
    </row>
    <row r="467" spans="1:29" s="38" customFormat="1" ht="26.25" x14ac:dyDescent="0.25">
      <c r="A467" s="22">
        <v>38</v>
      </c>
      <c r="B467" s="66">
        <v>1394</v>
      </c>
      <c r="C467" s="93" t="s">
        <v>735</v>
      </c>
      <c r="D467" s="133"/>
      <c r="E467" s="23" t="s">
        <v>736</v>
      </c>
      <c r="F467" s="133" t="s">
        <v>451</v>
      </c>
      <c r="G467" s="68" t="s">
        <v>30</v>
      </c>
      <c r="H467" s="112" t="s">
        <v>65</v>
      </c>
      <c r="I467" s="68" t="s">
        <v>703</v>
      </c>
      <c r="J467" s="23" t="s">
        <v>704</v>
      </c>
      <c r="K467" s="23"/>
      <c r="L467" s="32" t="s">
        <v>737</v>
      </c>
      <c r="M467" s="28"/>
      <c r="N467" s="94"/>
      <c r="O467" s="354">
        <v>43089</v>
      </c>
      <c r="P467" s="17">
        <f t="shared" si="83"/>
        <v>45535</v>
      </c>
      <c r="Q467" s="31">
        <v>10</v>
      </c>
      <c r="R467" s="32">
        <v>120</v>
      </c>
      <c r="S467" s="32">
        <f t="shared" si="87"/>
        <v>80</v>
      </c>
      <c r="T467" s="32">
        <f t="shared" si="85"/>
        <v>40</v>
      </c>
      <c r="U467" s="34">
        <v>0.1</v>
      </c>
      <c r="V467" s="35">
        <v>660000</v>
      </c>
      <c r="W467" s="36">
        <f t="shared" si="88"/>
        <v>5500</v>
      </c>
      <c r="X467" s="36">
        <f t="shared" si="89"/>
        <v>440000</v>
      </c>
      <c r="Y467" s="35" t="e">
        <f>V467-#REF!</f>
        <v>#REF!</v>
      </c>
      <c r="Z467" s="36">
        <f t="shared" si="86"/>
        <v>220000</v>
      </c>
      <c r="AA467" s="23" t="s">
        <v>45</v>
      </c>
      <c r="AB467" s="28" t="s">
        <v>37</v>
      </c>
      <c r="AC467" s="37" t="s">
        <v>30</v>
      </c>
    </row>
    <row r="468" spans="1:29" s="38" customFormat="1" x14ac:dyDescent="0.25">
      <c r="A468" s="22">
        <v>39</v>
      </c>
      <c r="B468" s="66">
        <v>1395</v>
      </c>
      <c r="C468" s="93" t="s">
        <v>738</v>
      </c>
      <c r="E468" s="23" t="s">
        <v>739</v>
      </c>
      <c r="F468" s="133" t="s">
        <v>590</v>
      </c>
      <c r="G468" s="68" t="s">
        <v>30</v>
      </c>
      <c r="H468" s="112" t="s">
        <v>43</v>
      </c>
      <c r="I468" s="68" t="s">
        <v>703</v>
      </c>
      <c r="J468" s="23" t="s">
        <v>704</v>
      </c>
      <c r="K468" s="23"/>
      <c r="L468" s="32" t="s">
        <v>737</v>
      </c>
      <c r="M468" s="28"/>
      <c r="N468" s="94"/>
      <c r="O468" s="354">
        <v>43089</v>
      </c>
      <c r="P468" s="17">
        <f t="shared" si="83"/>
        <v>45535</v>
      </c>
      <c r="Q468" s="31">
        <v>10</v>
      </c>
      <c r="R468" s="32">
        <v>120</v>
      </c>
      <c r="S468" s="32">
        <f t="shared" si="87"/>
        <v>80</v>
      </c>
      <c r="T468" s="32">
        <f t="shared" si="85"/>
        <v>40</v>
      </c>
      <c r="U468" s="34">
        <v>0.1</v>
      </c>
      <c r="V468" s="35">
        <v>660000</v>
      </c>
      <c r="W468" s="36">
        <f t="shared" si="88"/>
        <v>5500</v>
      </c>
      <c r="X468" s="36">
        <f t="shared" si="89"/>
        <v>440000</v>
      </c>
      <c r="Y468" s="35" t="e">
        <f>V468-#REF!</f>
        <v>#REF!</v>
      </c>
      <c r="Z468" s="36">
        <f t="shared" si="86"/>
        <v>220000</v>
      </c>
      <c r="AA468" s="66"/>
      <c r="AB468" s="119"/>
      <c r="AC468" s="120"/>
    </row>
    <row r="469" spans="1:29" s="38" customFormat="1" x14ac:dyDescent="0.25">
      <c r="A469" s="22">
        <v>40</v>
      </c>
      <c r="B469" s="66">
        <v>1396</v>
      </c>
      <c r="C469" s="93" t="s">
        <v>740</v>
      </c>
      <c r="D469" s="133"/>
      <c r="E469" s="66" t="s">
        <v>736</v>
      </c>
      <c r="F469" s="133" t="s">
        <v>590</v>
      </c>
      <c r="G469" s="68" t="s">
        <v>30</v>
      </c>
      <c r="H469" s="112" t="s">
        <v>65</v>
      </c>
      <c r="I469" s="68" t="s">
        <v>703</v>
      </c>
      <c r="J469" s="23" t="s">
        <v>704</v>
      </c>
      <c r="K469" s="23"/>
      <c r="L469" s="32" t="s">
        <v>737</v>
      </c>
      <c r="M469" s="28"/>
      <c r="N469" s="94"/>
      <c r="O469" s="354">
        <v>43089</v>
      </c>
      <c r="P469" s="17">
        <f t="shared" si="83"/>
        <v>45535</v>
      </c>
      <c r="Q469" s="31">
        <v>10</v>
      </c>
      <c r="R469" s="32">
        <v>120</v>
      </c>
      <c r="S469" s="32">
        <f t="shared" si="87"/>
        <v>80</v>
      </c>
      <c r="T469" s="32">
        <f t="shared" si="85"/>
        <v>40</v>
      </c>
      <c r="U469" s="34">
        <v>0.1</v>
      </c>
      <c r="V469" s="35">
        <v>660000</v>
      </c>
      <c r="W469" s="36">
        <f t="shared" si="88"/>
        <v>5500</v>
      </c>
      <c r="X469" s="36">
        <f t="shared" si="89"/>
        <v>440000</v>
      </c>
      <c r="Y469" s="35" t="e">
        <f>V469-#REF!</f>
        <v>#REF!</v>
      </c>
      <c r="Z469" s="36">
        <f t="shared" si="86"/>
        <v>220000</v>
      </c>
      <c r="AA469" s="66" t="s">
        <v>45</v>
      </c>
      <c r="AB469" s="119" t="s">
        <v>37</v>
      </c>
      <c r="AC469" s="120"/>
    </row>
    <row r="470" spans="1:29" s="38" customFormat="1" x14ac:dyDescent="0.25">
      <c r="A470" s="22">
        <v>41</v>
      </c>
      <c r="B470" s="66">
        <v>1408</v>
      </c>
      <c r="C470" s="93" t="s">
        <v>741</v>
      </c>
      <c r="D470" s="133"/>
      <c r="E470" s="23" t="s">
        <v>742</v>
      </c>
      <c r="F470" s="133" t="s">
        <v>391</v>
      </c>
      <c r="G470" s="68" t="s">
        <v>30</v>
      </c>
      <c r="H470" s="112" t="s">
        <v>43</v>
      </c>
      <c r="I470" s="68" t="s">
        <v>703</v>
      </c>
      <c r="J470" s="23" t="s">
        <v>704</v>
      </c>
      <c r="K470" s="23"/>
      <c r="L470" s="32" t="s">
        <v>656</v>
      </c>
      <c r="M470" s="28"/>
      <c r="N470" s="94"/>
      <c r="O470" s="354">
        <v>43209</v>
      </c>
      <c r="P470" s="17">
        <f t="shared" si="83"/>
        <v>45535</v>
      </c>
      <c r="Q470" s="31">
        <v>10</v>
      </c>
      <c r="R470" s="32">
        <v>120</v>
      </c>
      <c r="S470" s="32">
        <f t="shared" si="87"/>
        <v>76</v>
      </c>
      <c r="T470" s="32">
        <f t="shared" si="85"/>
        <v>44</v>
      </c>
      <c r="U470" s="34">
        <v>0.1</v>
      </c>
      <c r="V470" s="35">
        <v>349855</v>
      </c>
      <c r="W470" s="36">
        <f t="shared" si="88"/>
        <v>2915.4583333333335</v>
      </c>
      <c r="X470" s="36">
        <f t="shared" si="89"/>
        <v>221574.83333333334</v>
      </c>
      <c r="Y470" s="35" t="e">
        <f>V470-#REF!</f>
        <v>#REF!</v>
      </c>
      <c r="Z470" s="36">
        <f t="shared" si="86"/>
        <v>128280.16666666666</v>
      </c>
      <c r="AA470" s="23" t="s">
        <v>45</v>
      </c>
      <c r="AB470" s="28" t="s">
        <v>37</v>
      </c>
      <c r="AC470" s="37"/>
    </row>
    <row r="471" spans="1:29" s="38" customFormat="1" x14ac:dyDescent="0.25">
      <c r="A471" s="22">
        <v>42</v>
      </c>
      <c r="B471" s="66">
        <v>1428</v>
      </c>
      <c r="C471" s="93" t="s">
        <v>743</v>
      </c>
      <c r="D471" s="133"/>
      <c r="E471" s="23" t="s">
        <v>30</v>
      </c>
      <c r="F471" s="133" t="s">
        <v>31</v>
      </c>
      <c r="G471" s="68" t="s">
        <v>30</v>
      </c>
      <c r="H471" s="112" t="s">
        <v>65</v>
      </c>
      <c r="I471" s="68" t="s">
        <v>703</v>
      </c>
      <c r="J471" s="23" t="s">
        <v>704</v>
      </c>
      <c r="K471" s="23"/>
      <c r="L471" s="32" t="s">
        <v>744</v>
      </c>
      <c r="M471" s="28"/>
      <c r="N471" s="94"/>
      <c r="O471" s="354">
        <v>43228</v>
      </c>
      <c r="P471" s="17">
        <f t="shared" si="83"/>
        <v>45535</v>
      </c>
      <c r="Q471" s="31">
        <v>10</v>
      </c>
      <c r="R471" s="32">
        <v>120</v>
      </c>
      <c r="S471" s="32">
        <f t="shared" si="87"/>
        <v>75</v>
      </c>
      <c r="T471" s="32">
        <f t="shared" si="85"/>
        <v>45</v>
      </c>
      <c r="U471" s="34">
        <v>0.1</v>
      </c>
      <c r="V471" s="35">
        <v>235000</v>
      </c>
      <c r="W471" s="36">
        <f t="shared" si="88"/>
        <v>1958.3333333333333</v>
      </c>
      <c r="X471" s="36">
        <f t="shared" si="89"/>
        <v>146875</v>
      </c>
      <c r="Y471" s="35" t="e">
        <f>V471-#REF!</f>
        <v>#REF!</v>
      </c>
      <c r="Z471" s="36">
        <f t="shared" si="86"/>
        <v>88125</v>
      </c>
      <c r="AA471" s="23" t="s">
        <v>45</v>
      </c>
      <c r="AB471" s="28" t="s">
        <v>37</v>
      </c>
      <c r="AC471" s="37"/>
    </row>
    <row r="472" spans="1:29" s="38" customFormat="1" x14ac:dyDescent="0.25">
      <c r="A472" s="22">
        <v>43</v>
      </c>
      <c r="B472" s="66">
        <v>1468</v>
      </c>
      <c r="C472" s="93" t="s">
        <v>745</v>
      </c>
      <c r="D472" s="133"/>
      <c r="E472" s="23"/>
      <c r="F472" s="133" t="s">
        <v>378</v>
      </c>
      <c r="G472" s="68" t="s">
        <v>30</v>
      </c>
      <c r="H472" s="112" t="s">
        <v>65</v>
      </c>
      <c r="I472" s="68" t="s">
        <v>703</v>
      </c>
      <c r="J472" s="23" t="s">
        <v>704</v>
      </c>
      <c r="K472" s="23"/>
      <c r="L472" s="32" t="s">
        <v>746</v>
      </c>
      <c r="M472" s="28"/>
      <c r="N472" s="94"/>
      <c r="O472" s="354">
        <v>43305</v>
      </c>
      <c r="P472" s="17">
        <f t="shared" si="83"/>
        <v>45535</v>
      </c>
      <c r="Q472" s="31">
        <v>10</v>
      </c>
      <c r="R472" s="32">
        <v>120</v>
      </c>
      <c r="S472" s="32">
        <f t="shared" si="87"/>
        <v>73</v>
      </c>
      <c r="T472" s="32">
        <f t="shared" si="85"/>
        <v>47</v>
      </c>
      <c r="U472" s="34">
        <v>0.1</v>
      </c>
      <c r="V472" s="35">
        <v>252212.39</v>
      </c>
      <c r="W472" s="36">
        <f t="shared" si="88"/>
        <v>2101.7699166666666</v>
      </c>
      <c r="X472" s="36">
        <f t="shared" si="89"/>
        <v>153429.20391666665</v>
      </c>
      <c r="Y472" s="35" t="e">
        <f>V472-#REF!</f>
        <v>#REF!</v>
      </c>
      <c r="Z472" s="36">
        <f t="shared" si="86"/>
        <v>98783.186083333363</v>
      </c>
      <c r="AA472" s="23" t="s">
        <v>45</v>
      </c>
      <c r="AB472" s="28" t="s">
        <v>37</v>
      </c>
      <c r="AC472" s="37"/>
    </row>
    <row r="473" spans="1:29" s="38" customFormat="1" x14ac:dyDescent="0.25">
      <c r="A473" s="22">
        <v>44</v>
      </c>
      <c r="B473" s="66">
        <v>1469</v>
      </c>
      <c r="C473" s="93" t="s">
        <v>745</v>
      </c>
      <c r="D473" s="133"/>
      <c r="E473" s="23"/>
      <c r="F473" s="133" t="s">
        <v>378</v>
      </c>
      <c r="G473" s="68" t="s">
        <v>30</v>
      </c>
      <c r="H473" s="112" t="s">
        <v>65</v>
      </c>
      <c r="I473" s="68" t="s">
        <v>703</v>
      </c>
      <c r="J473" s="23" t="s">
        <v>704</v>
      </c>
      <c r="K473" s="23"/>
      <c r="L473" s="32" t="s">
        <v>746</v>
      </c>
      <c r="M473" s="28"/>
      <c r="N473" s="94"/>
      <c r="O473" s="354">
        <v>43305</v>
      </c>
      <c r="P473" s="17">
        <f t="shared" si="83"/>
        <v>45535</v>
      </c>
      <c r="Q473" s="31">
        <v>10</v>
      </c>
      <c r="R473" s="32">
        <v>120</v>
      </c>
      <c r="S473" s="32">
        <f t="shared" si="87"/>
        <v>73</v>
      </c>
      <c r="T473" s="32">
        <f t="shared" si="85"/>
        <v>47</v>
      </c>
      <c r="U473" s="34">
        <v>0.1</v>
      </c>
      <c r="V473" s="35">
        <v>252212.39</v>
      </c>
      <c r="W473" s="36">
        <f t="shared" si="88"/>
        <v>2101.7699166666666</v>
      </c>
      <c r="X473" s="36">
        <f t="shared" si="89"/>
        <v>153429.20391666665</v>
      </c>
      <c r="Y473" s="35" t="e">
        <f>V473-#REF!</f>
        <v>#REF!</v>
      </c>
      <c r="Z473" s="36">
        <f t="shared" si="86"/>
        <v>98783.186083333363</v>
      </c>
      <c r="AA473" s="23" t="s">
        <v>45</v>
      </c>
      <c r="AB473" s="28" t="s">
        <v>37</v>
      </c>
      <c r="AC473" s="37"/>
    </row>
    <row r="474" spans="1:29" s="38" customFormat="1" x14ac:dyDescent="0.25">
      <c r="A474" s="22">
        <v>45</v>
      </c>
      <c r="B474" s="66">
        <v>1471</v>
      </c>
      <c r="C474" s="93" t="s">
        <v>747</v>
      </c>
      <c r="D474" s="133"/>
      <c r="E474" s="23" t="s">
        <v>748</v>
      </c>
      <c r="F474" s="133" t="s">
        <v>646</v>
      </c>
      <c r="G474" s="68" t="s">
        <v>30</v>
      </c>
      <c r="H474" s="112" t="s">
        <v>65</v>
      </c>
      <c r="I474" s="68" t="s">
        <v>703</v>
      </c>
      <c r="J474" s="23" t="s">
        <v>704</v>
      </c>
      <c r="K474" s="23"/>
      <c r="L474" s="32" t="s">
        <v>659</v>
      </c>
      <c r="M474" s="28"/>
      <c r="N474" s="94"/>
      <c r="O474" s="354">
        <v>43432</v>
      </c>
      <c r="P474" s="17">
        <f t="shared" si="83"/>
        <v>45535</v>
      </c>
      <c r="Q474" s="31">
        <v>10</v>
      </c>
      <c r="R474" s="32">
        <v>120</v>
      </c>
      <c r="S474" s="32">
        <f t="shared" si="87"/>
        <v>69</v>
      </c>
      <c r="T474" s="32">
        <f t="shared" si="85"/>
        <v>51</v>
      </c>
      <c r="U474" s="34">
        <v>0.1</v>
      </c>
      <c r="V474" s="35">
        <v>335860</v>
      </c>
      <c r="W474" s="36">
        <f t="shared" si="88"/>
        <v>2798.8333333333335</v>
      </c>
      <c r="X474" s="36">
        <f t="shared" si="89"/>
        <v>193119.5</v>
      </c>
      <c r="Y474" s="35" t="e">
        <f>V474-#REF!</f>
        <v>#REF!</v>
      </c>
      <c r="Z474" s="36">
        <f t="shared" si="86"/>
        <v>142740.5</v>
      </c>
      <c r="AA474" s="23" t="s">
        <v>45</v>
      </c>
      <c r="AB474" s="28" t="s">
        <v>37</v>
      </c>
      <c r="AC474" s="37"/>
    </row>
    <row r="475" spans="1:29" s="38" customFormat="1" x14ac:dyDescent="0.25">
      <c r="A475" s="22">
        <v>46</v>
      </c>
      <c r="B475" s="66">
        <v>1474</v>
      </c>
      <c r="C475" s="93" t="s">
        <v>749</v>
      </c>
      <c r="D475" s="133"/>
      <c r="E475" s="23" t="s">
        <v>750</v>
      </c>
      <c r="F475" s="133" t="s">
        <v>646</v>
      </c>
      <c r="G475" s="68" t="s">
        <v>30</v>
      </c>
      <c r="H475" s="112" t="s">
        <v>65</v>
      </c>
      <c r="I475" s="68" t="s">
        <v>703</v>
      </c>
      <c r="J475" s="23" t="s">
        <v>704</v>
      </c>
      <c r="K475" s="23"/>
      <c r="L475" s="32" t="s">
        <v>659</v>
      </c>
      <c r="M475" s="28"/>
      <c r="N475" s="94"/>
      <c r="O475" s="354">
        <v>43432</v>
      </c>
      <c r="P475" s="17">
        <f t="shared" si="83"/>
        <v>45535</v>
      </c>
      <c r="Q475" s="31">
        <v>10</v>
      </c>
      <c r="R475" s="32">
        <v>120</v>
      </c>
      <c r="S475" s="32">
        <f t="shared" si="87"/>
        <v>69</v>
      </c>
      <c r="T475" s="32">
        <f t="shared" si="85"/>
        <v>51</v>
      </c>
      <c r="U475" s="34">
        <v>0.1</v>
      </c>
      <c r="V475" s="35">
        <v>203577</v>
      </c>
      <c r="W475" s="36">
        <f t="shared" si="88"/>
        <v>1696.4749999999999</v>
      </c>
      <c r="X475" s="36">
        <f t="shared" si="89"/>
        <v>117056.77499999999</v>
      </c>
      <c r="Y475" s="35" t="e">
        <f>V475-#REF!</f>
        <v>#REF!</v>
      </c>
      <c r="Z475" s="36">
        <f t="shared" si="86"/>
        <v>86520.225000000006</v>
      </c>
      <c r="AA475" s="23" t="s">
        <v>45</v>
      </c>
      <c r="AB475" s="28" t="s">
        <v>37</v>
      </c>
      <c r="AC475" s="37"/>
    </row>
    <row r="476" spans="1:29" s="38" customFormat="1" x14ac:dyDescent="0.25">
      <c r="A476" s="22">
        <v>47</v>
      </c>
      <c r="B476" s="66">
        <v>1599</v>
      </c>
      <c r="C476" s="93" t="s">
        <v>751</v>
      </c>
      <c r="D476" s="133"/>
      <c r="E476" s="66"/>
      <c r="F476" s="133" t="s">
        <v>31</v>
      </c>
      <c r="G476" s="68" t="s">
        <v>30</v>
      </c>
      <c r="H476" s="112" t="s">
        <v>43</v>
      </c>
      <c r="I476" s="68" t="s">
        <v>703</v>
      </c>
      <c r="J476" s="23" t="s">
        <v>704</v>
      </c>
      <c r="K476" s="23"/>
      <c r="L476" s="32" t="s">
        <v>669</v>
      </c>
      <c r="M476" s="28"/>
      <c r="N476" s="94"/>
      <c r="O476" s="354">
        <v>43945</v>
      </c>
      <c r="P476" s="17">
        <f t="shared" si="83"/>
        <v>45535</v>
      </c>
      <c r="Q476" s="31">
        <v>10</v>
      </c>
      <c r="R476" s="32">
        <v>120</v>
      </c>
      <c r="S476" s="32">
        <f t="shared" si="87"/>
        <v>52</v>
      </c>
      <c r="T476" s="32">
        <f t="shared" si="85"/>
        <v>68</v>
      </c>
      <c r="U476" s="34">
        <v>0.1</v>
      </c>
      <c r="V476" s="35">
        <v>145145</v>
      </c>
      <c r="W476" s="36">
        <f t="shared" si="88"/>
        <v>1209.5416666666667</v>
      </c>
      <c r="X476" s="36">
        <f t="shared" si="89"/>
        <v>62896.166666666672</v>
      </c>
      <c r="Y476" s="35" t="e">
        <f>V476-#REF!</f>
        <v>#REF!</v>
      </c>
      <c r="Z476" s="36">
        <f t="shared" si="86"/>
        <v>82248.833333333328</v>
      </c>
      <c r="AA476" s="66"/>
      <c r="AB476" s="119"/>
      <c r="AC476" s="120"/>
    </row>
    <row r="477" spans="1:29" s="38" customFormat="1" x14ac:dyDescent="0.25">
      <c r="A477" s="22">
        <v>48</v>
      </c>
      <c r="B477" s="66">
        <v>1600</v>
      </c>
      <c r="C477" s="93" t="s">
        <v>741</v>
      </c>
      <c r="D477" s="133"/>
      <c r="E477" s="23" t="s">
        <v>752</v>
      </c>
      <c r="F477" s="133" t="s">
        <v>671</v>
      </c>
      <c r="G477" s="68" t="s">
        <v>30</v>
      </c>
      <c r="H477" s="112" t="s">
        <v>43</v>
      </c>
      <c r="I477" s="68" t="s">
        <v>703</v>
      </c>
      <c r="J477" s="23" t="s">
        <v>704</v>
      </c>
      <c r="K477" s="23"/>
      <c r="L477" s="32" t="s">
        <v>667</v>
      </c>
      <c r="M477" s="28"/>
      <c r="N477" s="94"/>
      <c r="O477" s="354">
        <v>43950</v>
      </c>
      <c r="P477" s="17">
        <f t="shared" si="83"/>
        <v>45535</v>
      </c>
      <c r="Q477" s="31">
        <v>10</v>
      </c>
      <c r="R477" s="32">
        <v>120</v>
      </c>
      <c r="S477" s="32">
        <f t="shared" si="87"/>
        <v>52</v>
      </c>
      <c r="T477" s="32">
        <f t="shared" si="85"/>
        <v>68</v>
      </c>
      <c r="U477" s="34">
        <v>0.1</v>
      </c>
      <c r="V477" s="35">
        <v>349855</v>
      </c>
      <c r="W477" s="36">
        <f t="shared" si="88"/>
        <v>2915.4583333333335</v>
      </c>
      <c r="X477" s="36">
        <f t="shared" si="89"/>
        <v>151603.83333333334</v>
      </c>
      <c r="Y477" s="35" t="e">
        <f>V477-#REF!</f>
        <v>#REF!</v>
      </c>
      <c r="Z477" s="36">
        <f t="shared" si="86"/>
        <v>198251.16666666666</v>
      </c>
      <c r="AA477" s="23" t="s">
        <v>45</v>
      </c>
      <c r="AB477" s="28" t="s">
        <v>37</v>
      </c>
      <c r="AC477" s="37"/>
    </row>
    <row r="478" spans="1:29" s="38" customFormat="1" x14ac:dyDescent="0.25">
      <c r="A478" s="22">
        <v>49</v>
      </c>
      <c r="B478" s="66">
        <v>1601</v>
      </c>
      <c r="C478" s="93" t="s">
        <v>741</v>
      </c>
      <c r="D478" s="114"/>
      <c r="E478" s="114"/>
      <c r="F478" s="114" t="s">
        <v>655</v>
      </c>
      <c r="G478" s="68" t="s">
        <v>30</v>
      </c>
      <c r="H478" s="112" t="s">
        <v>43</v>
      </c>
      <c r="I478" s="68" t="s">
        <v>703</v>
      </c>
      <c r="J478" s="23" t="s">
        <v>704</v>
      </c>
      <c r="K478" s="23"/>
      <c r="L478" s="32" t="s">
        <v>667</v>
      </c>
      <c r="M478" s="28"/>
      <c r="N478" s="94"/>
      <c r="O478" s="354">
        <v>43950</v>
      </c>
      <c r="P478" s="17">
        <f t="shared" si="83"/>
        <v>45535</v>
      </c>
      <c r="Q478" s="31">
        <v>10</v>
      </c>
      <c r="R478" s="32">
        <v>120</v>
      </c>
      <c r="S478" s="32">
        <f t="shared" si="87"/>
        <v>52</v>
      </c>
      <c r="T478" s="32">
        <f t="shared" si="85"/>
        <v>68</v>
      </c>
      <c r="U478" s="34">
        <v>0.1</v>
      </c>
      <c r="V478" s="35">
        <v>349855</v>
      </c>
      <c r="W478" s="36">
        <f t="shared" si="88"/>
        <v>2915.4583333333335</v>
      </c>
      <c r="X478" s="36">
        <f t="shared" si="89"/>
        <v>151603.83333333334</v>
      </c>
      <c r="Y478" s="35" t="e">
        <f>V478-#REF!</f>
        <v>#REF!</v>
      </c>
      <c r="Z478" s="36">
        <f t="shared" si="86"/>
        <v>198251.16666666666</v>
      </c>
      <c r="AA478" s="23" t="s">
        <v>45</v>
      </c>
      <c r="AB478" s="28" t="s">
        <v>37</v>
      </c>
      <c r="AC478" s="37"/>
    </row>
    <row r="479" spans="1:29" s="38" customFormat="1" x14ac:dyDescent="0.25">
      <c r="A479" s="22">
        <v>50</v>
      </c>
      <c r="B479" s="66">
        <v>1615</v>
      </c>
      <c r="C479" s="93" t="s">
        <v>741</v>
      </c>
      <c r="D479" s="114"/>
      <c r="E479" s="114"/>
      <c r="F479" s="114" t="s">
        <v>391</v>
      </c>
      <c r="G479" s="68" t="s">
        <v>30</v>
      </c>
      <c r="H479" s="112" t="s">
        <v>43</v>
      </c>
      <c r="I479" s="68" t="s">
        <v>703</v>
      </c>
      <c r="J479" s="23" t="s">
        <v>704</v>
      </c>
      <c r="K479" s="23"/>
      <c r="L479" s="32" t="s">
        <v>667</v>
      </c>
      <c r="M479" s="28"/>
      <c r="N479" s="94"/>
      <c r="O479" s="354">
        <v>44042</v>
      </c>
      <c r="P479" s="17">
        <f t="shared" si="83"/>
        <v>45535</v>
      </c>
      <c r="Q479" s="31">
        <v>10</v>
      </c>
      <c r="R479" s="32">
        <v>120</v>
      </c>
      <c r="S479" s="32">
        <f t="shared" si="87"/>
        <v>49</v>
      </c>
      <c r="T479" s="32">
        <f t="shared" si="85"/>
        <v>71</v>
      </c>
      <c r="U479" s="34">
        <v>0.1</v>
      </c>
      <c r="V479" s="35">
        <v>349855</v>
      </c>
      <c r="W479" s="36">
        <f t="shared" si="88"/>
        <v>2915.4583333333335</v>
      </c>
      <c r="X479" s="36">
        <f t="shared" si="89"/>
        <v>142857.45833333334</v>
      </c>
      <c r="Y479" s="35" t="e">
        <f>V479-#REF!</f>
        <v>#REF!</v>
      </c>
      <c r="Z479" s="36">
        <f t="shared" si="86"/>
        <v>206997.54166666666</v>
      </c>
      <c r="AA479" s="23" t="s">
        <v>45</v>
      </c>
      <c r="AB479" s="28" t="s">
        <v>37</v>
      </c>
      <c r="AC479" s="37"/>
    </row>
    <row r="480" spans="1:29" s="38" customFormat="1" x14ac:dyDescent="0.25">
      <c r="A480" s="22">
        <v>51</v>
      </c>
      <c r="B480" s="66">
        <v>1619</v>
      </c>
      <c r="C480" s="93" t="s">
        <v>741</v>
      </c>
      <c r="D480" s="114"/>
      <c r="E480" s="114"/>
      <c r="F480" s="114" t="s">
        <v>73</v>
      </c>
      <c r="G480" s="68" t="s">
        <v>30</v>
      </c>
      <c r="H480" s="112" t="s">
        <v>43</v>
      </c>
      <c r="I480" s="68" t="s">
        <v>703</v>
      </c>
      <c r="J480" s="23" t="s">
        <v>704</v>
      </c>
      <c r="K480" s="23"/>
      <c r="L480" s="32" t="s">
        <v>674</v>
      </c>
      <c r="M480" s="28"/>
      <c r="N480" s="94"/>
      <c r="O480" s="354">
        <v>44042</v>
      </c>
      <c r="P480" s="17">
        <f t="shared" si="83"/>
        <v>45535</v>
      </c>
      <c r="Q480" s="31">
        <v>10</v>
      </c>
      <c r="R480" s="32">
        <v>120</v>
      </c>
      <c r="S480" s="32">
        <f t="shared" si="87"/>
        <v>49</v>
      </c>
      <c r="T480" s="32">
        <f t="shared" si="85"/>
        <v>71</v>
      </c>
      <c r="U480" s="34">
        <v>0.1</v>
      </c>
      <c r="V480" s="35">
        <v>335000</v>
      </c>
      <c r="W480" s="36">
        <f t="shared" si="88"/>
        <v>2791.6666666666665</v>
      </c>
      <c r="X480" s="36">
        <f t="shared" si="89"/>
        <v>136791.66666666666</v>
      </c>
      <c r="Y480" s="35" t="e">
        <f>V480-#REF!</f>
        <v>#REF!</v>
      </c>
      <c r="Z480" s="36">
        <f t="shared" si="86"/>
        <v>198208.33333333334</v>
      </c>
      <c r="AA480" s="23" t="s">
        <v>45</v>
      </c>
      <c r="AB480" s="28" t="s">
        <v>37</v>
      </c>
      <c r="AC480" s="37"/>
    </row>
    <row r="481" spans="1:29" s="38" customFormat="1" x14ac:dyDescent="0.25">
      <c r="A481" s="22">
        <v>52</v>
      </c>
      <c r="B481" s="66">
        <v>1635</v>
      </c>
      <c r="C481" s="93" t="s">
        <v>741</v>
      </c>
      <c r="D481" s="114"/>
      <c r="E481" s="114"/>
      <c r="F481" s="114" t="s">
        <v>229</v>
      </c>
      <c r="G481" s="68" t="s">
        <v>30</v>
      </c>
      <c r="H481" s="112" t="s">
        <v>43</v>
      </c>
      <c r="I481" s="68" t="s">
        <v>703</v>
      </c>
      <c r="J481" s="23" t="s">
        <v>704</v>
      </c>
      <c r="K481" s="23"/>
      <c r="L481" s="32" t="s">
        <v>753</v>
      </c>
      <c r="M481" s="28"/>
      <c r="N481" s="94"/>
      <c r="O481" s="354">
        <v>44078</v>
      </c>
      <c r="P481" s="17">
        <f t="shared" si="83"/>
        <v>45535</v>
      </c>
      <c r="Q481" s="31">
        <v>10</v>
      </c>
      <c r="R481" s="32">
        <v>120</v>
      </c>
      <c r="S481" s="32">
        <f t="shared" si="87"/>
        <v>47</v>
      </c>
      <c r="T481" s="32">
        <f t="shared" si="85"/>
        <v>73</v>
      </c>
      <c r="U481" s="34">
        <v>0.1</v>
      </c>
      <c r="V481" s="35">
        <v>350000</v>
      </c>
      <c r="W481" s="36">
        <f t="shared" si="88"/>
        <v>2916.6666666666665</v>
      </c>
      <c r="X481" s="36">
        <f t="shared" si="89"/>
        <v>137083.33333333331</v>
      </c>
      <c r="Y481" s="35" t="e">
        <f>V481-#REF!</f>
        <v>#REF!</v>
      </c>
      <c r="Z481" s="36">
        <f t="shared" si="86"/>
        <v>212916.66666666669</v>
      </c>
      <c r="AA481" s="23" t="s">
        <v>45</v>
      </c>
      <c r="AB481" s="28" t="s">
        <v>37</v>
      </c>
      <c r="AC481" s="37"/>
    </row>
    <row r="482" spans="1:29" s="38" customFormat="1" x14ac:dyDescent="0.25">
      <c r="A482" s="22">
        <v>53</v>
      </c>
      <c r="B482" s="66">
        <v>1636</v>
      </c>
      <c r="C482" s="357" t="s">
        <v>741</v>
      </c>
      <c r="D482" s="114"/>
      <c r="E482" s="114"/>
      <c r="F482" s="114" t="s">
        <v>475</v>
      </c>
      <c r="G482" s="68" t="s">
        <v>30</v>
      </c>
      <c r="H482" s="112" t="s">
        <v>43</v>
      </c>
      <c r="I482" s="68" t="s">
        <v>703</v>
      </c>
      <c r="J482" s="23" t="s">
        <v>704</v>
      </c>
      <c r="K482" s="23"/>
      <c r="L482" s="32" t="s">
        <v>753</v>
      </c>
      <c r="M482" s="28"/>
      <c r="N482" s="94"/>
      <c r="O482" s="354">
        <v>44078</v>
      </c>
      <c r="P482" s="17">
        <f t="shared" si="83"/>
        <v>45535</v>
      </c>
      <c r="Q482" s="31">
        <v>10</v>
      </c>
      <c r="R482" s="32">
        <v>120</v>
      </c>
      <c r="S482" s="32">
        <f t="shared" si="87"/>
        <v>47</v>
      </c>
      <c r="T482" s="32">
        <f t="shared" si="85"/>
        <v>73</v>
      </c>
      <c r="U482" s="34">
        <v>0.1</v>
      </c>
      <c r="V482" s="35">
        <v>350000</v>
      </c>
      <c r="W482" s="36">
        <f t="shared" si="88"/>
        <v>2916.6666666666665</v>
      </c>
      <c r="X482" s="36">
        <f t="shared" si="89"/>
        <v>137083.33333333331</v>
      </c>
      <c r="Y482" s="35" t="e">
        <f>V482-#REF!</f>
        <v>#REF!</v>
      </c>
      <c r="Z482" s="36">
        <f t="shared" si="86"/>
        <v>212916.66666666669</v>
      </c>
      <c r="AA482" s="23" t="s">
        <v>45</v>
      </c>
      <c r="AB482" s="28" t="s">
        <v>37</v>
      </c>
      <c r="AC482" s="37"/>
    </row>
    <row r="483" spans="1:29" s="358" customFormat="1" ht="26.25" x14ac:dyDescent="0.25">
      <c r="A483" s="22">
        <v>54</v>
      </c>
      <c r="B483" s="66">
        <v>1637</v>
      </c>
      <c r="C483" s="357" t="s">
        <v>754</v>
      </c>
      <c r="D483" s="114"/>
      <c r="E483" s="114"/>
      <c r="F483" s="114" t="s">
        <v>646</v>
      </c>
      <c r="G483" s="68" t="s">
        <v>30</v>
      </c>
      <c r="H483" s="112" t="s">
        <v>65</v>
      </c>
      <c r="I483" s="68" t="s">
        <v>703</v>
      </c>
      <c r="J483" s="23" t="s">
        <v>704</v>
      </c>
      <c r="K483" s="23"/>
      <c r="L483" s="32" t="s">
        <v>755</v>
      </c>
      <c r="M483" s="28"/>
      <c r="N483" s="94"/>
      <c r="O483" s="354">
        <v>44134</v>
      </c>
      <c r="P483" s="17">
        <f t="shared" si="83"/>
        <v>45535</v>
      </c>
      <c r="Q483" s="31">
        <v>10</v>
      </c>
      <c r="R483" s="32">
        <v>120</v>
      </c>
      <c r="S483" s="32">
        <f t="shared" si="87"/>
        <v>46</v>
      </c>
      <c r="T483" s="32">
        <f t="shared" si="85"/>
        <v>74</v>
      </c>
      <c r="U483" s="34">
        <v>0.1</v>
      </c>
      <c r="V483" s="35">
        <v>215670</v>
      </c>
      <c r="W483" s="36">
        <f t="shared" si="88"/>
        <v>1797.25</v>
      </c>
      <c r="X483" s="36">
        <f t="shared" si="89"/>
        <v>82673.5</v>
      </c>
      <c r="Y483" s="35" t="e">
        <f>V483-#REF!</f>
        <v>#REF!</v>
      </c>
      <c r="Z483" s="36">
        <f t="shared" si="86"/>
        <v>132996.5</v>
      </c>
      <c r="AA483" s="23" t="s">
        <v>45</v>
      </c>
      <c r="AB483" s="28" t="s">
        <v>37</v>
      </c>
      <c r="AC483" s="37"/>
    </row>
    <row r="484" spans="1:29" s="38" customFormat="1" ht="26.25" x14ac:dyDescent="0.25">
      <c r="A484" s="22">
        <v>55</v>
      </c>
      <c r="B484" s="66">
        <v>1638</v>
      </c>
      <c r="C484" s="93" t="s">
        <v>754</v>
      </c>
      <c r="D484" s="114"/>
      <c r="E484" s="114"/>
      <c r="F484" s="114" t="s">
        <v>646</v>
      </c>
      <c r="G484" s="68" t="s">
        <v>30</v>
      </c>
      <c r="H484" s="112" t="s">
        <v>65</v>
      </c>
      <c r="I484" s="68" t="s">
        <v>703</v>
      </c>
      <c r="J484" s="23" t="s">
        <v>704</v>
      </c>
      <c r="K484" s="23"/>
      <c r="L484" s="32" t="s">
        <v>755</v>
      </c>
      <c r="M484" s="28"/>
      <c r="N484" s="94"/>
      <c r="O484" s="30">
        <v>44134</v>
      </c>
      <c r="P484" s="17">
        <f t="shared" si="83"/>
        <v>45535</v>
      </c>
      <c r="Q484" s="31">
        <v>10</v>
      </c>
      <c r="R484" s="32">
        <v>120</v>
      </c>
      <c r="S484" s="32">
        <f t="shared" si="87"/>
        <v>46</v>
      </c>
      <c r="T484" s="32">
        <f t="shared" si="85"/>
        <v>74</v>
      </c>
      <c r="U484" s="34">
        <v>0.1</v>
      </c>
      <c r="V484" s="35">
        <v>215670</v>
      </c>
      <c r="W484" s="36">
        <f t="shared" si="88"/>
        <v>1797.25</v>
      </c>
      <c r="X484" s="36">
        <f t="shared" si="89"/>
        <v>82673.5</v>
      </c>
      <c r="Y484" s="35" t="e">
        <f>V484-#REF!</f>
        <v>#REF!</v>
      </c>
      <c r="Z484" s="36">
        <f t="shared" si="86"/>
        <v>132996.5</v>
      </c>
      <c r="AA484" s="23"/>
      <c r="AB484" s="28"/>
      <c r="AC484" s="37"/>
    </row>
    <row r="485" spans="1:29" s="38" customFormat="1" x14ac:dyDescent="0.25">
      <c r="A485" s="22">
        <v>56</v>
      </c>
      <c r="B485" s="66">
        <v>1639</v>
      </c>
      <c r="C485" s="93" t="s">
        <v>741</v>
      </c>
      <c r="D485" s="114"/>
      <c r="E485" s="114"/>
      <c r="F485" s="114" t="s">
        <v>73</v>
      </c>
      <c r="G485" s="68" t="s">
        <v>30</v>
      </c>
      <c r="H485" s="112" t="s">
        <v>43</v>
      </c>
      <c r="I485" s="68" t="s">
        <v>703</v>
      </c>
      <c r="J485" s="23" t="s">
        <v>704</v>
      </c>
      <c r="K485" s="23"/>
      <c r="L485" s="32" t="s">
        <v>753</v>
      </c>
      <c r="M485" s="28"/>
      <c r="N485" s="94"/>
      <c r="O485" s="30">
        <v>44091</v>
      </c>
      <c r="P485" s="17">
        <f t="shared" si="83"/>
        <v>45535</v>
      </c>
      <c r="Q485" s="31">
        <v>10</v>
      </c>
      <c r="R485" s="32">
        <v>120</v>
      </c>
      <c r="S485" s="32">
        <f t="shared" si="87"/>
        <v>47</v>
      </c>
      <c r="T485" s="32">
        <f t="shared" si="85"/>
        <v>73</v>
      </c>
      <c r="U485" s="34">
        <v>0.1</v>
      </c>
      <c r="V485" s="35">
        <v>350000</v>
      </c>
      <c r="W485" s="36">
        <f t="shared" si="88"/>
        <v>2916.6666666666665</v>
      </c>
      <c r="X485" s="36">
        <f t="shared" si="89"/>
        <v>137083.33333333331</v>
      </c>
      <c r="Y485" s="35" t="e">
        <f>V485-#REF!</f>
        <v>#REF!</v>
      </c>
      <c r="Z485" s="36">
        <f t="shared" si="86"/>
        <v>212916.66666666669</v>
      </c>
      <c r="AA485" s="66"/>
      <c r="AB485" s="119"/>
      <c r="AC485" s="120"/>
    </row>
    <row r="486" spans="1:29" s="38" customFormat="1" x14ac:dyDescent="0.25">
      <c r="A486" s="22">
        <v>57</v>
      </c>
      <c r="B486" s="66">
        <v>1944</v>
      </c>
      <c r="C486" s="93" t="s">
        <v>756</v>
      </c>
      <c r="D486" s="114" t="s">
        <v>757</v>
      </c>
      <c r="E486" s="114"/>
      <c r="F486" s="114" t="s">
        <v>758</v>
      </c>
      <c r="G486" s="68" t="s">
        <v>30</v>
      </c>
      <c r="H486" s="112" t="s">
        <v>43</v>
      </c>
      <c r="I486" s="68" t="s">
        <v>703</v>
      </c>
      <c r="J486" s="42" t="s">
        <v>704</v>
      </c>
      <c r="K486" s="42"/>
      <c r="L486" s="97" t="s">
        <v>759</v>
      </c>
      <c r="M486" s="45"/>
      <c r="N486" s="94"/>
      <c r="O486" s="30">
        <v>44420</v>
      </c>
      <c r="P486" s="17">
        <f t="shared" si="83"/>
        <v>45535</v>
      </c>
      <c r="Q486" s="48">
        <v>10</v>
      </c>
      <c r="R486" s="56">
        <v>120</v>
      </c>
      <c r="S486" s="56">
        <f t="shared" si="87"/>
        <v>36</v>
      </c>
      <c r="T486" s="32">
        <f t="shared" si="85"/>
        <v>84</v>
      </c>
      <c r="U486" s="50">
        <v>0.1</v>
      </c>
      <c r="V486" s="57">
        <v>453854</v>
      </c>
      <c r="W486" s="36">
        <f t="shared" si="88"/>
        <v>3782.1166666666668</v>
      </c>
      <c r="X486" s="36">
        <f t="shared" si="89"/>
        <v>136156.20000000001</v>
      </c>
      <c r="Y486" s="57" t="e">
        <f>V486-#REF!</f>
        <v>#REF!</v>
      </c>
      <c r="Z486" s="36">
        <f t="shared" si="86"/>
        <v>317697.8</v>
      </c>
      <c r="AA486" s="97"/>
      <c r="AB486" s="122"/>
      <c r="AC486" s="120"/>
    </row>
    <row r="487" spans="1:29" s="38" customFormat="1" ht="77.25" x14ac:dyDescent="0.25">
      <c r="A487" s="22">
        <v>58</v>
      </c>
      <c r="B487" s="66">
        <v>2001</v>
      </c>
      <c r="C487" s="359" t="s">
        <v>760</v>
      </c>
      <c r="D487" s="114"/>
      <c r="E487" s="114"/>
      <c r="F487" s="114" t="s">
        <v>175</v>
      </c>
      <c r="G487" s="68" t="s">
        <v>761</v>
      </c>
      <c r="H487" s="112"/>
      <c r="I487" s="68" t="s">
        <v>703</v>
      </c>
      <c r="J487" s="42" t="s">
        <v>704</v>
      </c>
      <c r="K487" s="42"/>
      <c r="L487" s="183" t="s">
        <v>762</v>
      </c>
      <c r="M487" s="45"/>
      <c r="N487" s="94"/>
      <c r="O487" s="360">
        <v>44881</v>
      </c>
      <c r="P487" s="17">
        <f t="shared" si="83"/>
        <v>45535</v>
      </c>
      <c r="Q487" s="48">
        <v>10</v>
      </c>
      <c r="R487" s="56">
        <v>120</v>
      </c>
      <c r="S487" s="56">
        <f t="shared" si="87"/>
        <v>21</v>
      </c>
      <c r="T487" s="361">
        <f t="shared" si="85"/>
        <v>99</v>
      </c>
      <c r="U487" s="50">
        <v>0.1</v>
      </c>
      <c r="V487" s="183">
        <v>525000</v>
      </c>
      <c r="W487" s="36">
        <f t="shared" si="88"/>
        <v>4375</v>
      </c>
      <c r="X487" s="36">
        <f t="shared" si="89"/>
        <v>91875</v>
      </c>
      <c r="Y487" s="35"/>
      <c r="Z487" s="36">
        <f t="shared" si="86"/>
        <v>433125</v>
      </c>
      <c r="AA487" s="97"/>
      <c r="AB487" s="122"/>
      <c r="AC487" s="120"/>
    </row>
    <row r="488" spans="1:29" s="373" customFormat="1" ht="102.75" x14ac:dyDescent="0.25">
      <c r="A488" s="22">
        <v>59</v>
      </c>
      <c r="B488" s="169">
        <v>2002</v>
      </c>
      <c r="C488" s="362" t="s">
        <v>763</v>
      </c>
      <c r="D488" s="114"/>
      <c r="E488" s="114"/>
      <c r="F488" s="114" t="s">
        <v>175</v>
      </c>
      <c r="G488" s="114" t="s">
        <v>764</v>
      </c>
      <c r="H488" s="112" t="s">
        <v>43</v>
      </c>
      <c r="I488" s="68" t="s">
        <v>703</v>
      </c>
      <c r="J488" s="55" t="s">
        <v>704</v>
      </c>
      <c r="K488" s="55"/>
      <c r="L488" s="363" t="s">
        <v>762</v>
      </c>
      <c r="M488" s="364"/>
      <c r="N488" s="365"/>
      <c r="O488" s="366">
        <v>44881</v>
      </c>
      <c r="P488" s="17">
        <f t="shared" si="83"/>
        <v>45535</v>
      </c>
      <c r="Q488" s="367">
        <v>10</v>
      </c>
      <c r="R488" s="368">
        <v>120</v>
      </c>
      <c r="S488" s="368">
        <f t="shared" si="87"/>
        <v>21</v>
      </c>
      <c r="T488" s="369">
        <f t="shared" si="85"/>
        <v>99</v>
      </c>
      <c r="U488" s="370">
        <v>0.1</v>
      </c>
      <c r="V488" s="363">
        <v>525000</v>
      </c>
      <c r="W488" s="363">
        <f>V488/R488</f>
        <v>4375</v>
      </c>
      <c r="X488" s="371">
        <f t="shared" si="89"/>
        <v>91875</v>
      </c>
      <c r="Y488" s="371"/>
      <c r="Z488" s="371">
        <f t="shared" si="86"/>
        <v>433125</v>
      </c>
      <c r="AA488" s="169"/>
      <c r="AB488" s="372"/>
      <c r="AC488" s="142"/>
    </row>
    <row r="489" spans="1:29" s="38" customFormat="1" ht="77.25" x14ac:dyDescent="0.25">
      <c r="A489" s="22">
        <v>60</v>
      </c>
      <c r="B489" s="169">
        <v>2180</v>
      </c>
      <c r="C489" s="362" t="s">
        <v>765</v>
      </c>
      <c r="D489" s="114"/>
      <c r="E489" s="114" t="s">
        <v>766</v>
      </c>
      <c r="F489" s="114" t="s">
        <v>150</v>
      </c>
      <c r="G489" s="114" t="s">
        <v>767</v>
      </c>
      <c r="H489" s="112" t="s">
        <v>43</v>
      </c>
      <c r="I489" s="68" t="s">
        <v>703</v>
      </c>
      <c r="J489" s="25" t="s">
        <v>704</v>
      </c>
      <c r="K489" s="23"/>
      <c r="L489" s="183"/>
      <c r="M489" s="23"/>
      <c r="N489" s="270" t="s">
        <v>768</v>
      </c>
      <c r="O489" s="374">
        <v>45268</v>
      </c>
      <c r="P489" s="17">
        <f t="shared" si="83"/>
        <v>45535</v>
      </c>
      <c r="Q489" s="31">
        <v>10</v>
      </c>
      <c r="R489" s="32">
        <v>120</v>
      </c>
      <c r="S489" s="32">
        <f>DATEDIF(O489,P489,"M")</f>
        <v>8</v>
      </c>
      <c r="T489" s="32">
        <f>R489-S489</f>
        <v>112</v>
      </c>
      <c r="U489" s="34">
        <v>0.1</v>
      </c>
      <c r="V489" s="375">
        <v>237360</v>
      </c>
      <c r="W489" s="35">
        <f t="shared" ref="W489:W497" si="90">V489/R489</f>
        <v>1978</v>
      </c>
      <c r="X489" s="35">
        <f t="shared" si="89"/>
        <v>15824</v>
      </c>
      <c r="Y489" s="35"/>
      <c r="Z489" s="35">
        <f t="shared" si="86"/>
        <v>221536</v>
      </c>
      <c r="AA489" s="66"/>
      <c r="AB489" s="119"/>
      <c r="AC489" s="376" t="s">
        <v>769</v>
      </c>
    </row>
    <row r="490" spans="1:29" s="38" customFormat="1" x14ac:dyDescent="0.25">
      <c r="A490" s="22">
        <v>61</v>
      </c>
      <c r="B490" s="295">
        <v>2150</v>
      </c>
      <c r="C490" s="145" t="s">
        <v>770</v>
      </c>
      <c r="D490" s="114"/>
      <c r="E490" s="114" t="s">
        <v>771</v>
      </c>
      <c r="F490" s="114" t="s">
        <v>772</v>
      </c>
      <c r="G490" s="68" t="s">
        <v>773</v>
      </c>
      <c r="H490" s="112" t="s">
        <v>43</v>
      </c>
      <c r="I490" s="68" t="s">
        <v>703</v>
      </c>
      <c r="J490" s="25" t="s">
        <v>704</v>
      </c>
      <c r="K490" s="23"/>
      <c r="L490" s="183"/>
      <c r="M490" s="23"/>
      <c r="N490" s="270" t="s">
        <v>774</v>
      </c>
      <c r="O490" s="374">
        <v>45278</v>
      </c>
      <c r="P490" s="17">
        <f t="shared" si="83"/>
        <v>45535</v>
      </c>
      <c r="Q490" s="31">
        <v>10</v>
      </c>
      <c r="R490" s="32">
        <v>120</v>
      </c>
      <c r="S490" s="32">
        <f t="shared" ref="S490:S500" si="91">DATEDIF(O490,P490,"M")</f>
        <v>8</v>
      </c>
      <c r="T490" s="32">
        <f t="shared" ref="T490:T500" si="92">R490-S490</f>
        <v>112</v>
      </c>
      <c r="U490" s="34">
        <v>0.1</v>
      </c>
      <c r="V490" s="375">
        <v>290750</v>
      </c>
      <c r="W490" s="35">
        <f t="shared" si="90"/>
        <v>2422.9166666666665</v>
      </c>
      <c r="X490" s="35">
        <f t="shared" si="89"/>
        <v>19383.333333333332</v>
      </c>
      <c r="Y490" s="35"/>
      <c r="Z490" s="35">
        <f t="shared" si="86"/>
        <v>271366.66666666669</v>
      </c>
      <c r="AA490" s="66"/>
      <c r="AB490" s="119"/>
      <c r="AC490" s="376" t="s">
        <v>775</v>
      </c>
    </row>
    <row r="491" spans="1:29" s="38" customFormat="1" x14ac:dyDescent="0.25">
      <c r="A491" s="22">
        <v>62</v>
      </c>
      <c r="B491" s="295">
        <v>2151</v>
      </c>
      <c r="C491" s="145" t="s">
        <v>770</v>
      </c>
      <c r="D491" s="114"/>
      <c r="E491" s="114" t="s">
        <v>771</v>
      </c>
      <c r="F491" s="114" t="s">
        <v>772</v>
      </c>
      <c r="G491" s="68" t="s">
        <v>773</v>
      </c>
      <c r="H491" s="112" t="s">
        <v>43</v>
      </c>
      <c r="I491" s="68" t="s">
        <v>703</v>
      </c>
      <c r="J491" s="25" t="s">
        <v>704</v>
      </c>
      <c r="K491" s="23"/>
      <c r="L491" s="183"/>
      <c r="M491" s="23"/>
      <c r="N491" s="270" t="s">
        <v>774</v>
      </c>
      <c r="O491" s="374">
        <v>45278</v>
      </c>
      <c r="P491" s="17">
        <f t="shared" si="83"/>
        <v>45535</v>
      </c>
      <c r="Q491" s="31">
        <v>10</v>
      </c>
      <c r="R491" s="32">
        <v>120</v>
      </c>
      <c r="S491" s="32">
        <f t="shared" si="91"/>
        <v>8</v>
      </c>
      <c r="T491" s="32">
        <f t="shared" si="92"/>
        <v>112</v>
      </c>
      <c r="U491" s="34">
        <v>0.1</v>
      </c>
      <c r="V491" s="375">
        <v>290750</v>
      </c>
      <c r="W491" s="35">
        <f t="shared" si="90"/>
        <v>2422.9166666666665</v>
      </c>
      <c r="X491" s="35">
        <f>S491*W491</f>
        <v>19383.333333333332</v>
      </c>
      <c r="Y491" s="35"/>
      <c r="Z491" s="35">
        <f t="shared" si="86"/>
        <v>271366.66666666669</v>
      </c>
      <c r="AA491" s="66"/>
      <c r="AB491" s="119"/>
      <c r="AC491" s="376" t="s">
        <v>775</v>
      </c>
    </row>
    <row r="492" spans="1:29" s="38" customFormat="1" x14ac:dyDescent="0.25">
      <c r="A492" s="22">
        <v>63</v>
      </c>
      <c r="B492" s="295">
        <v>2152</v>
      </c>
      <c r="C492" s="145" t="s">
        <v>770</v>
      </c>
      <c r="D492" s="114"/>
      <c r="E492" s="114" t="s">
        <v>771</v>
      </c>
      <c r="F492" s="114" t="s">
        <v>772</v>
      </c>
      <c r="G492" s="68" t="s">
        <v>773</v>
      </c>
      <c r="H492" s="112" t="s">
        <v>43</v>
      </c>
      <c r="I492" s="68" t="s">
        <v>703</v>
      </c>
      <c r="J492" s="25" t="s">
        <v>704</v>
      </c>
      <c r="K492" s="23"/>
      <c r="L492" s="183"/>
      <c r="M492" s="23"/>
      <c r="N492" s="270" t="s">
        <v>774</v>
      </c>
      <c r="O492" s="374">
        <v>45278</v>
      </c>
      <c r="P492" s="17">
        <f t="shared" si="83"/>
        <v>45535</v>
      </c>
      <c r="Q492" s="31">
        <v>10</v>
      </c>
      <c r="R492" s="32">
        <v>120</v>
      </c>
      <c r="S492" s="32">
        <f t="shared" si="91"/>
        <v>8</v>
      </c>
      <c r="T492" s="32">
        <f t="shared" si="92"/>
        <v>112</v>
      </c>
      <c r="U492" s="34">
        <v>0.1</v>
      </c>
      <c r="V492" s="375">
        <v>290750</v>
      </c>
      <c r="W492" s="35">
        <f t="shared" si="90"/>
        <v>2422.9166666666665</v>
      </c>
      <c r="X492" s="35">
        <f t="shared" si="89"/>
        <v>19383.333333333332</v>
      </c>
      <c r="Y492" s="35"/>
      <c r="Z492" s="35">
        <f t="shared" si="86"/>
        <v>271366.66666666669</v>
      </c>
      <c r="AA492" s="66"/>
      <c r="AB492" s="119"/>
      <c r="AC492" s="376" t="s">
        <v>775</v>
      </c>
    </row>
    <row r="493" spans="1:29" s="38" customFormat="1" x14ac:dyDescent="0.25">
      <c r="A493" s="22">
        <v>64</v>
      </c>
      <c r="B493" s="295">
        <v>2153</v>
      </c>
      <c r="C493" s="145" t="s">
        <v>770</v>
      </c>
      <c r="D493" s="114"/>
      <c r="E493" s="114" t="s">
        <v>771</v>
      </c>
      <c r="F493" s="114" t="s">
        <v>772</v>
      </c>
      <c r="G493" s="68" t="s">
        <v>773</v>
      </c>
      <c r="H493" s="112" t="s">
        <v>43</v>
      </c>
      <c r="I493" s="68" t="s">
        <v>703</v>
      </c>
      <c r="J493" s="25" t="s">
        <v>704</v>
      </c>
      <c r="K493" s="23"/>
      <c r="L493" s="183"/>
      <c r="M493" s="23"/>
      <c r="N493" s="270" t="s">
        <v>774</v>
      </c>
      <c r="O493" s="374">
        <v>45278</v>
      </c>
      <c r="P493" s="17">
        <f t="shared" si="83"/>
        <v>45535</v>
      </c>
      <c r="Q493" s="31">
        <v>10</v>
      </c>
      <c r="R493" s="32">
        <v>120</v>
      </c>
      <c r="S493" s="32">
        <f t="shared" si="91"/>
        <v>8</v>
      </c>
      <c r="T493" s="32">
        <f t="shared" si="92"/>
        <v>112</v>
      </c>
      <c r="U493" s="34">
        <v>0.1</v>
      </c>
      <c r="V493" s="375">
        <v>290750</v>
      </c>
      <c r="W493" s="35">
        <f t="shared" si="90"/>
        <v>2422.9166666666665</v>
      </c>
      <c r="X493" s="35">
        <f t="shared" si="89"/>
        <v>19383.333333333332</v>
      </c>
      <c r="Y493" s="35"/>
      <c r="Z493" s="35">
        <f t="shared" si="86"/>
        <v>271366.66666666669</v>
      </c>
      <c r="AA493" s="66"/>
      <c r="AB493" s="119"/>
      <c r="AC493" s="376" t="s">
        <v>775</v>
      </c>
    </row>
    <row r="494" spans="1:29" s="38" customFormat="1" x14ac:dyDescent="0.25">
      <c r="A494" s="22">
        <v>65</v>
      </c>
      <c r="B494" s="295">
        <v>2154</v>
      </c>
      <c r="C494" s="145" t="s">
        <v>770</v>
      </c>
      <c r="D494" s="114"/>
      <c r="E494" s="114" t="s">
        <v>771</v>
      </c>
      <c r="F494" s="114" t="s">
        <v>772</v>
      </c>
      <c r="G494" s="68" t="s">
        <v>773</v>
      </c>
      <c r="H494" s="112" t="s">
        <v>43</v>
      </c>
      <c r="I494" s="68" t="s">
        <v>703</v>
      </c>
      <c r="J494" s="25" t="s">
        <v>704</v>
      </c>
      <c r="K494" s="23"/>
      <c r="L494" s="183"/>
      <c r="M494" s="23"/>
      <c r="N494" s="270" t="s">
        <v>774</v>
      </c>
      <c r="O494" s="374">
        <v>45278</v>
      </c>
      <c r="P494" s="17">
        <f t="shared" ref="P494:P500" si="93">+$P$2</f>
        <v>45535</v>
      </c>
      <c r="Q494" s="31">
        <v>10</v>
      </c>
      <c r="R494" s="32">
        <v>120</v>
      </c>
      <c r="S494" s="32">
        <f t="shared" si="91"/>
        <v>8</v>
      </c>
      <c r="T494" s="32">
        <f t="shared" si="92"/>
        <v>112</v>
      </c>
      <c r="U494" s="34">
        <v>0.1</v>
      </c>
      <c r="V494" s="375">
        <v>290750</v>
      </c>
      <c r="W494" s="35">
        <f t="shared" si="90"/>
        <v>2422.9166666666665</v>
      </c>
      <c r="X494" s="35">
        <f t="shared" si="89"/>
        <v>19383.333333333332</v>
      </c>
      <c r="Y494" s="35"/>
      <c r="Z494" s="35">
        <f t="shared" ref="Z494:Z501" si="94">V494-X494</f>
        <v>271366.66666666669</v>
      </c>
      <c r="AA494" s="66"/>
      <c r="AB494" s="119"/>
      <c r="AC494" s="376" t="s">
        <v>775</v>
      </c>
    </row>
    <row r="495" spans="1:29" s="38" customFormat="1" x14ac:dyDescent="0.25">
      <c r="A495" s="22">
        <v>66</v>
      </c>
      <c r="B495" s="295">
        <v>2155</v>
      </c>
      <c r="C495" s="145" t="s">
        <v>770</v>
      </c>
      <c r="D495" s="114"/>
      <c r="E495" s="114" t="s">
        <v>771</v>
      </c>
      <c r="F495" s="114" t="s">
        <v>772</v>
      </c>
      <c r="G495" s="68" t="s">
        <v>773</v>
      </c>
      <c r="H495" s="112" t="s">
        <v>43</v>
      </c>
      <c r="I495" s="68" t="s">
        <v>703</v>
      </c>
      <c r="J495" s="25" t="s">
        <v>704</v>
      </c>
      <c r="K495" s="23"/>
      <c r="L495" s="183"/>
      <c r="M495" s="23"/>
      <c r="N495" s="270" t="s">
        <v>774</v>
      </c>
      <c r="O495" s="374">
        <v>45278</v>
      </c>
      <c r="P495" s="17">
        <f t="shared" si="93"/>
        <v>45535</v>
      </c>
      <c r="Q495" s="31">
        <v>10</v>
      </c>
      <c r="R495" s="32">
        <v>120</v>
      </c>
      <c r="S495" s="32">
        <f t="shared" si="91"/>
        <v>8</v>
      </c>
      <c r="T495" s="32">
        <f t="shared" si="92"/>
        <v>112</v>
      </c>
      <c r="U495" s="34">
        <v>0.1</v>
      </c>
      <c r="V495" s="375">
        <v>290750</v>
      </c>
      <c r="W495" s="35">
        <f>V495/R495</f>
        <v>2422.9166666666665</v>
      </c>
      <c r="X495" s="35">
        <f t="shared" si="89"/>
        <v>19383.333333333332</v>
      </c>
      <c r="Y495" s="35"/>
      <c r="Z495" s="35">
        <f t="shared" si="94"/>
        <v>271366.66666666669</v>
      </c>
      <c r="AA495" s="66"/>
      <c r="AB495" s="119"/>
      <c r="AC495" s="376" t="s">
        <v>775</v>
      </c>
    </row>
    <row r="496" spans="1:29" s="38" customFormat="1" x14ac:dyDescent="0.25">
      <c r="A496" s="22">
        <v>67</v>
      </c>
      <c r="B496" s="295">
        <v>2156</v>
      </c>
      <c r="C496" s="145" t="s">
        <v>770</v>
      </c>
      <c r="D496" s="114"/>
      <c r="E496" s="114" t="s">
        <v>771</v>
      </c>
      <c r="F496" s="114" t="s">
        <v>772</v>
      </c>
      <c r="G496" s="68" t="s">
        <v>773</v>
      </c>
      <c r="H496" s="112" t="s">
        <v>43</v>
      </c>
      <c r="I496" s="68" t="s">
        <v>703</v>
      </c>
      <c r="J496" s="25" t="s">
        <v>704</v>
      </c>
      <c r="K496" s="23"/>
      <c r="L496" s="183"/>
      <c r="M496" s="23"/>
      <c r="N496" s="270" t="s">
        <v>774</v>
      </c>
      <c r="O496" s="374">
        <v>45278</v>
      </c>
      <c r="P496" s="17">
        <f t="shared" si="93"/>
        <v>45535</v>
      </c>
      <c r="Q496" s="31">
        <v>10</v>
      </c>
      <c r="R496" s="32">
        <v>120</v>
      </c>
      <c r="S496" s="32">
        <f t="shared" si="91"/>
        <v>8</v>
      </c>
      <c r="T496" s="32">
        <f t="shared" si="92"/>
        <v>112</v>
      </c>
      <c r="U496" s="34">
        <v>0.1</v>
      </c>
      <c r="V496" s="375">
        <v>290750</v>
      </c>
      <c r="W496" s="35">
        <f t="shared" si="90"/>
        <v>2422.9166666666665</v>
      </c>
      <c r="X496" s="35">
        <f t="shared" si="89"/>
        <v>19383.333333333332</v>
      </c>
      <c r="Y496" s="35"/>
      <c r="Z496" s="35">
        <f t="shared" si="94"/>
        <v>271366.66666666669</v>
      </c>
      <c r="AA496" s="66"/>
      <c r="AB496" s="119"/>
      <c r="AC496" s="376" t="s">
        <v>775</v>
      </c>
    </row>
    <row r="497" spans="1:30" s="5" customFormat="1" ht="39" x14ac:dyDescent="0.25">
      <c r="A497" s="52">
        <v>68</v>
      </c>
      <c r="B497" s="169" t="s">
        <v>110</v>
      </c>
      <c r="C497" s="377" t="s">
        <v>776</v>
      </c>
      <c r="D497" s="253"/>
      <c r="E497" s="253"/>
      <c r="F497" s="253" t="s">
        <v>692</v>
      </c>
      <c r="G497" s="378" t="s">
        <v>693</v>
      </c>
      <c r="H497" s="254" t="s">
        <v>43</v>
      </c>
      <c r="I497" s="267" t="s">
        <v>703</v>
      </c>
      <c r="J497" s="55" t="s">
        <v>704</v>
      </c>
      <c r="K497" s="149"/>
      <c r="L497" s="379" t="s">
        <v>694</v>
      </c>
      <c r="M497" s="380" t="s">
        <v>695</v>
      </c>
      <c r="N497" s="381">
        <v>1.0000101000005101E+17</v>
      </c>
      <c r="O497" s="382">
        <v>45350</v>
      </c>
      <c r="P497" s="17">
        <f t="shared" si="93"/>
        <v>45535</v>
      </c>
      <c r="Q497" s="153">
        <v>10</v>
      </c>
      <c r="R497" s="49">
        <v>120</v>
      </c>
      <c r="S497" s="49">
        <f t="shared" si="91"/>
        <v>6</v>
      </c>
      <c r="T497" s="49">
        <f t="shared" si="92"/>
        <v>114</v>
      </c>
      <c r="U497" s="50">
        <v>0.1</v>
      </c>
      <c r="V497" s="230">
        <v>174800</v>
      </c>
      <c r="W497" s="51">
        <f t="shared" si="90"/>
        <v>1456.6666666666667</v>
      </c>
      <c r="X497" s="51">
        <f t="shared" si="89"/>
        <v>8740</v>
      </c>
      <c r="Y497" s="51"/>
      <c r="Z497" s="51">
        <f t="shared" si="94"/>
        <v>166060</v>
      </c>
      <c r="AA497" s="197"/>
      <c r="AB497" s="383"/>
      <c r="AC497" s="376"/>
    </row>
    <row r="498" spans="1:30" s="5" customFormat="1" ht="51.75" x14ac:dyDescent="0.25">
      <c r="A498" s="22">
        <v>69</v>
      </c>
      <c r="B498" s="295" t="s">
        <v>110</v>
      </c>
      <c r="C498" s="362" t="s">
        <v>777</v>
      </c>
      <c r="D498" s="133"/>
      <c r="E498" s="133"/>
      <c r="F498" s="133" t="s">
        <v>692</v>
      </c>
      <c r="G498" s="68" t="s">
        <v>693</v>
      </c>
      <c r="H498" s="94" t="s">
        <v>43</v>
      </c>
      <c r="I498" s="68" t="s">
        <v>703</v>
      </c>
      <c r="J498" s="25" t="s">
        <v>704</v>
      </c>
      <c r="K498" s="23"/>
      <c r="L498" s="183" t="s">
        <v>694</v>
      </c>
      <c r="M498" s="40" t="s">
        <v>695</v>
      </c>
      <c r="N498" s="384">
        <v>1.0000101000005101E+17</v>
      </c>
      <c r="O498" s="374">
        <v>45350</v>
      </c>
      <c r="P498" s="17">
        <f t="shared" si="93"/>
        <v>45535</v>
      </c>
      <c r="Q498" s="31">
        <v>10</v>
      </c>
      <c r="R498" s="32">
        <v>120</v>
      </c>
      <c r="S498" s="32">
        <f t="shared" si="91"/>
        <v>6</v>
      </c>
      <c r="T498" s="32">
        <f t="shared" si="92"/>
        <v>114</v>
      </c>
      <c r="U498" s="34">
        <v>0.1</v>
      </c>
      <c r="V498" s="220">
        <v>167511</v>
      </c>
      <c r="W498" s="35">
        <f>V498/R498</f>
        <v>1395.925</v>
      </c>
      <c r="X498" s="35">
        <f t="shared" si="89"/>
        <v>8375.5499999999993</v>
      </c>
      <c r="Y498" s="35"/>
      <c r="Z498" s="35">
        <f t="shared" si="94"/>
        <v>159135.45000000001</v>
      </c>
      <c r="AA498" s="66"/>
      <c r="AB498" s="119"/>
      <c r="AC498" s="376"/>
    </row>
    <row r="499" spans="1:30" s="5" customFormat="1" ht="65.45" customHeight="1" x14ac:dyDescent="0.25">
      <c r="A499" s="65">
        <v>70</v>
      </c>
      <c r="B499" s="295">
        <v>2173</v>
      </c>
      <c r="C499" s="385" t="s">
        <v>778</v>
      </c>
      <c r="D499" s="133"/>
      <c r="E499" s="133" t="s">
        <v>779</v>
      </c>
      <c r="F499" s="133" t="s">
        <v>772</v>
      </c>
      <c r="G499" s="68" t="s">
        <v>773</v>
      </c>
      <c r="H499" s="94" t="s">
        <v>43</v>
      </c>
      <c r="I499" s="68" t="s">
        <v>703</v>
      </c>
      <c r="J499" s="25" t="s">
        <v>704</v>
      </c>
      <c r="K499" s="23"/>
      <c r="L499" s="183" t="s">
        <v>780</v>
      </c>
      <c r="M499" s="40" t="s">
        <v>781</v>
      </c>
      <c r="N499" s="386" t="s">
        <v>782</v>
      </c>
      <c r="O499" s="374">
        <v>45365</v>
      </c>
      <c r="P499" s="17">
        <f t="shared" si="93"/>
        <v>45535</v>
      </c>
      <c r="Q499" s="31">
        <v>10</v>
      </c>
      <c r="R499" s="32">
        <v>120</v>
      </c>
      <c r="S499" s="32">
        <f t="shared" si="91"/>
        <v>5</v>
      </c>
      <c r="T499" s="32">
        <f t="shared" si="92"/>
        <v>115</v>
      </c>
      <c r="U499" s="34">
        <v>0.1</v>
      </c>
      <c r="V499" s="220">
        <v>202000</v>
      </c>
      <c r="W499" s="35">
        <f>V499/R499</f>
        <v>1683.3333333333333</v>
      </c>
      <c r="X499" s="35">
        <f t="shared" si="89"/>
        <v>8416.6666666666661</v>
      </c>
      <c r="Y499" s="35"/>
      <c r="Z499" s="35">
        <f t="shared" si="94"/>
        <v>193583.33333333334</v>
      </c>
      <c r="AA499" s="66"/>
      <c r="AB499" s="119"/>
      <c r="AC499" s="376"/>
    </row>
    <row r="500" spans="1:30" s="5" customFormat="1" ht="27.75" thickBot="1" x14ac:dyDescent="0.3">
      <c r="A500" s="387">
        <v>71</v>
      </c>
      <c r="B500" s="245">
        <v>1986</v>
      </c>
      <c r="C500" s="388" t="s">
        <v>783</v>
      </c>
      <c r="D500" s="348"/>
      <c r="E500" s="348" t="s">
        <v>784</v>
      </c>
      <c r="F500" s="227" t="s">
        <v>31</v>
      </c>
      <c r="G500" s="267"/>
      <c r="H500" s="99" t="s">
        <v>43</v>
      </c>
      <c r="I500" s="267" t="s">
        <v>703</v>
      </c>
      <c r="J500" s="55" t="s">
        <v>704</v>
      </c>
      <c r="K500" s="42"/>
      <c r="L500" s="389" t="s">
        <v>700</v>
      </c>
      <c r="M500" s="390"/>
      <c r="N500" s="391"/>
      <c r="O500" s="228">
        <v>44591</v>
      </c>
      <c r="P500" s="17">
        <f t="shared" si="93"/>
        <v>45535</v>
      </c>
      <c r="Q500" s="48">
        <v>10</v>
      </c>
      <c r="R500" s="56">
        <v>120</v>
      </c>
      <c r="S500" s="56">
        <f t="shared" si="91"/>
        <v>31</v>
      </c>
      <c r="T500" s="56">
        <f t="shared" si="92"/>
        <v>89</v>
      </c>
      <c r="U500" s="50">
        <v>0.1</v>
      </c>
      <c r="V500" s="230">
        <v>164000</v>
      </c>
      <c r="W500" s="57">
        <f>V500/R500</f>
        <v>1366.6666666666667</v>
      </c>
      <c r="X500" s="57">
        <f t="shared" si="89"/>
        <v>42366.666666666672</v>
      </c>
      <c r="Y500" s="57"/>
      <c r="Z500" s="57">
        <f t="shared" si="94"/>
        <v>121633.33333333333</v>
      </c>
      <c r="AA500" s="97"/>
      <c r="AB500" s="122"/>
      <c r="AC500" s="392"/>
    </row>
    <row r="501" spans="1:30" s="5" customFormat="1" ht="15.75" thickBot="1" x14ac:dyDescent="0.3">
      <c r="A501" s="103">
        <f>A500</f>
        <v>71</v>
      </c>
      <c r="B501" s="104"/>
      <c r="C501" s="105" t="s">
        <v>785</v>
      </c>
      <c r="D501" s="105"/>
      <c r="E501" s="105"/>
      <c r="F501" s="105"/>
      <c r="G501" s="393"/>
      <c r="H501" s="105"/>
      <c r="I501" s="105"/>
      <c r="J501" s="108"/>
      <c r="K501" s="104"/>
      <c r="L501" s="104"/>
      <c r="M501" s="109"/>
      <c r="N501" s="104"/>
      <c r="O501" s="125"/>
      <c r="P501" s="108" t="s">
        <v>200</v>
      </c>
      <c r="Q501" s="104"/>
      <c r="R501" s="104"/>
      <c r="S501" s="104"/>
      <c r="T501" s="127"/>
      <c r="U501" s="104"/>
      <c r="V501" s="110">
        <f>SUM(V430:V500)</f>
        <v>15362167.369999999</v>
      </c>
      <c r="W501" s="110">
        <f>SUM(W430:W500)</f>
        <v>113195.96483333339</v>
      </c>
      <c r="X501" s="110">
        <f t="shared" ref="X501:Z501" si="95">SUM(X430:X500)</f>
        <v>7697638.3644999973</v>
      </c>
      <c r="Y501" s="110" t="e">
        <f t="shared" si="95"/>
        <v>#REF!</v>
      </c>
      <c r="Z501" s="110">
        <f t="shared" si="95"/>
        <v>7664529.0055000009</v>
      </c>
      <c r="AA501" s="104"/>
      <c r="AB501" s="109"/>
      <c r="AC501" s="111"/>
    </row>
    <row r="502" spans="1:30" x14ac:dyDescent="0.25">
      <c r="A502" s="39"/>
      <c r="B502" s="112"/>
      <c r="C502" s="113"/>
      <c r="D502" s="114"/>
      <c r="E502" s="114"/>
      <c r="F502" s="114"/>
      <c r="G502" s="114"/>
      <c r="H502" s="112"/>
      <c r="I502" s="112"/>
      <c r="J502" s="82" t="s">
        <v>30</v>
      </c>
      <c r="K502" s="112"/>
      <c r="L502" s="112"/>
      <c r="M502" s="115"/>
      <c r="N502" s="112"/>
      <c r="O502" s="116"/>
      <c r="P502" s="17" t="s">
        <v>30</v>
      </c>
      <c r="Q502" s="112"/>
      <c r="R502" s="112"/>
      <c r="S502" s="112"/>
      <c r="T502" s="112"/>
      <c r="U502" s="112"/>
      <c r="V502" s="117" t="s">
        <v>30</v>
      </c>
      <c r="W502" s="36" t="s">
        <v>30</v>
      </c>
      <c r="X502" s="36"/>
      <c r="Y502" s="117" t="s">
        <v>30</v>
      </c>
      <c r="Z502" s="91">
        <f>V501-X501</f>
        <v>7664529.0055000018</v>
      </c>
      <c r="AA502" s="112"/>
      <c r="AB502" s="115"/>
      <c r="AC502" s="118"/>
    </row>
    <row r="503" spans="1:30" x14ac:dyDescent="0.25">
      <c r="A503" s="621">
        <v>1</v>
      </c>
      <c r="B503" s="664">
        <v>146</v>
      </c>
      <c r="C503" s="665" t="s">
        <v>786</v>
      </c>
      <c r="D503" s="84"/>
      <c r="E503" s="82"/>
      <c r="F503" s="82" t="s">
        <v>601</v>
      </c>
      <c r="G503" s="68" t="s">
        <v>30</v>
      </c>
      <c r="H503" s="82" t="s">
        <v>32</v>
      </c>
      <c r="I503" s="68" t="s">
        <v>787</v>
      </c>
      <c r="J503" s="82" t="s">
        <v>788</v>
      </c>
      <c r="K503" s="82"/>
      <c r="L503" s="33" t="s">
        <v>602</v>
      </c>
      <c r="M503" s="85"/>
      <c r="N503" s="94"/>
      <c r="O503" s="394">
        <v>38684</v>
      </c>
      <c r="P503" s="17">
        <f t="shared" ref="P503:P566" si="96">+$P$2</f>
        <v>45535</v>
      </c>
      <c r="Q503" s="395">
        <v>10</v>
      </c>
      <c r="R503" s="33">
        <v>120</v>
      </c>
      <c r="S503" s="33">
        <f t="shared" ref="S503:S509" si="97">R503</f>
        <v>120</v>
      </c>
      <c r="T503" s="33">
        <f>R503-S503</f>
        <v>0</v>
      </c>
      <c r="U503" s="90">
        <v>0.1</v>
      </c>
      <c r="V503" s="117">
        <v>60000</v>
      </c>
      <c r="W503" s="36">
        <v>0</v>
      </c>
      <c r="X503" s="36">
        <v>60000</v>
      </c>
      <c r="Y503" s="131" t="e">
        <f>V503-#REF!</f>
        <v>#REF!</v>
      </c>
      <c r="Z503" s="117">
        <f t="shared" ref="Z503:Z566" si="98">V503-X503</f>
        <v>0</v>
      </c>
      <c r="AA503" s="655"/>
      <c r="AB503" s="659"/>
      <c r="AC503" s="630"/>
      <c r="AD503">
        <v>9</v>
      </c>
    </row>
    <row r="504" spans="1:30" s="38" customFormat="1" x14ac:dyDescent="0.25">
      <c r="A504" s="621">
        <v>2</v>
      </c>
      <c r="B504" s="666">
        <v>345</v>
      </c>
      <c r="C504" s="632" t="s">
        <v>789</v>
      </c>
      <c r="D504" s="26"/>
      <c r="E504" s="23"/>
      <c r="F504" s="23" t="s">
        <v>446</v>
      </c>
      <c r="G504" s="68" t="s">
        <v>30</v>
      </c>
      <c r="H504" s="23" t="s">
        <v>32</v>
      </c>
      <c r="I504" s="68" t="s">
        <v>787</v>
      </c>
      <c r="J504" s="23" t="s">
        <v>788</v>
      </c>
      <c r="K504" s="23"/>
      <c r="L504" s="32">
        <v>54644</v>
      </c>
      <c r="M504" s="28"/>
      <c r="N504" s="94"/>
      <c r="O504" s="396">
        <v>38335</v>
      </c>
      <c r="P504" s="17">
        <f t="shared" si="96"/>
        <v>45535</v>
      </c>
      <c r="Q504" s="167">
        <v>10</v>
      </c>
      <c r="R504" s="32">
        <v>120</v>
      </c>
      <c r="S504" s="32">
        <f t="shared" si="97"/>
        <v>120</v>
      </c>
      <c r="T504" s="32">
        <f t="shared" ref="T504:T567" si="99">R504-S504</f>
        <v>0</v>
      </c>
      <c r="U504" s="34">
        <v>0.1</v>
      </c>
      <c r="V504" s="626">
        <v>60000</v>
      </c>
      <c r="W504" s="36">
        <v>0</v>
      </c>
      <c r="X504" s="35">
        <v>60000</v>
      </c>
      <c r="Y504" s="131" t="e">
        <f>V504-#REF!</f>
        <v>#REF!</v>
      </c>
      <c r="Z504" s="117">
        <f t="shared" si="98"/>
        <v>0</v>
      </c>
      <c r="AA504" s="137"/>
      <c r="AB504" s="138"/>
      <c r="AC504" s="630"/>
      <c r="AD504">
        <v>9</v>
      </c>
    </row>
    <row r="505" spans="1:30" s="38" customFormat="1" x14ac:dyDescent="0.25">
      <c r="A505" s="621">
        <v>3</v>
      </c>
      <c r="B505" s="666">
        <v>346</v>
      </c>
      <c r="C505" s="632" t="s">
        <v>789</v>
      </c>
      <c r="D505" s="26"/>
      <c r="E505" s="23"/>
      <c r="F505" s="23" t="s">
        <v>446</v>
      </c>
      <c r="G505" s="68" t="s">
        <v>30</v>
      </c>
      <c r="H505" s="23" t="s">
        <v>32</v>
      </c>
      <c r="I505" s="68" t="s">
        <v>787</v>
      </c>
      <c r="J505" s="23" t="s">
        <v>788</v>
      </c>
      <c r="K505" s="23"/>
      <c r="L505" s="32">
        <v>54644</v>
      </c>
      <c r="M505" s="28"/>
      <c r="N505" s="94"/>
      <c r="O505" s="396">
        <v>38335</v>
      </c>
      <c r="P505" s="17">
        <f t="shared" si="96"/>
        <v>45535</v>
      </c>
      <c r="Q505" s="167">
        <v>10</v>
      </c>
      <c r="R505" s="32">
        <v>120</v>
      </c>
      <c r="S505" s="32">
        <f t="shared" si="97"/>
        <v>120</v>
      </c>
      <c r="T505" s="32">
        <f t="shared" si="99"/>
        <v>0</v>
      </c>
      <c r="U505" s="34">
        <v>0.1</v>
      </c>
      <c r="V505" s="626">
        <v>60000</v>
      </c>
      <c r="W505" s="36">
        <v>0</v>
      </c>
      <c r="X505" s="35">
        <v>60000</v>
      </c>
      <c r="Y505" s="131" t="e">
        <f>V505-#REF!</f>
        <v>#REF!</v>
      </c>
      <c r="Z505" s="117">
        <f t="shared" si="98"/>
        <v>0</v>
      </c>
      <c r="AA505" s="137"/>
      <c r="AB505" s="138"/>
      <c r="AC505" s="630"/>
      <c r="AD505">
        <v>9</v>
      </c>
    </row>
    <row r="506" spans="1:30" s="38" customFormat="1" x14ac:dyDescent="0.25">
      <c r="A506" s="621">
        <v>4</v>
      </c>
      <c r="B506" s="666">
        <v>347</v>
      </c>
      <c r="C506" s="632" t="s">
        <v>789</v>
      </c>
      <c r="D506" s="26"/>
      <c r="E506" s="23"/>
      <c r="F506" s="23" t="s">
        <v>446</v>
      </c>
      <c r="G506" s="68" t="s">
        <v>30</v>
      </c>
      <c r="H506" s="23" t="s">
        <v>32</v>
      </c>
      <c r="I506" s="68" t="s">
        <v>787</v>
      </c>
      <c r="J506" s="23" t="s">
        <v>788</v>
      </c>
      <c r="K506" s="23"/>
      <c r="L506" s="32">
        <v>54644</v>
      </c>
      <c r="M506" s="28"/>
      <c r="N506" s="94"/>
      <c r="O506" s="396">
        <v>38335</v>
      </c>
      <c r="P506" s="17">
        <f t="shared" si="96"/>
        <v>45535</v>
      </c>
      <c r="Q506" s="167">
        <v>10</v>
      </c>
      <c r="R506" s="32">
        <v>120</v>
      </c>
      <c r="S506" s="32">
        <f t="shared" si="97"/>
        <v>120</v>
      </c>
      <c r="T506" s="32">
        <f t="shared" si="99"/>
        <v>0</v>
      </c>
      <c r="U506" s="34">
        <v>0.1</v>
      </c>
      <c r="V506" s="626">
        <v>60000</v>
      </c>
      <c r="W506" s="36">
        <v>0</v>
      </c>
      <c r="X506" s="35">
        <v>60000</v>
      </c>
      <c r="Y506" s="131" t="e">
        <f>V506-#REF!</f>
        <v>#REF!</v>
      </c>
      <c r="Z506" s="117">
        <f t="shared" si="98"/>
        <v>0</v>
      </c>
      <c r="AA506" s="137"/>
      <c r="AB506" s="138"/>
      <c r="AC506" s="630"/>
      <c r="AD506">
        <v>9</v>
      </c>
    </row>
    <row r="507" spans="1:30" s="38" customFormat="1" x14ac:dyDescent="0.25">
      <c r="A507" s="621">
        <v>5</v>
      </c>
      <c r="B507" s="666">
        <v>348</v>
      </c>
      <c r="C507" s="632" t="s">
        <v>790</v>
      </c>
      <c r="D507" s="26"/>
      <c r="E507" s="23"/>
      <c r="F507" s="23" t="s">
        <v>446</v>
      </c>
      <c r="G507" s="68" t="s">
        <v>30</v>
      </c>
      <c r="H507" s="23" t="s">
        <v>32</v>
      </c>
      <c r="I507" s="68" t="s">
        <v>787</v>
      </c>
      <c r="J507" s="23" t="s">
        <v>788</v>
      </c>
      <c r="K507" s="23"/>
      <c r="L507" s="32">
        <v>54644</v>
      </c>
      <c r="M507" s="28"/>
      <c r="N507" s="94"/>
      <c r="O507" s="396">
        <v>38335</v>
      </c>
      <c r="P507" s="17">
        <f t="shared" si="96"/>
        <v>45535</v>
      </c>
      <c r="Q507" s="167">
        <v>10</v>
      </c>
      <c r="R507" s="32">
        <v>120</v>
      </c>
      <c r="S507" s="32">
        <f t="shared" si="97"/>
        <v>120</v>
      </c>
      <c r="T507" s="32">
        <f t="shared" si="99"/>
        <v>0</v>
      </c>
      <c r="U507" s="34">
        <v>0.1</v>
      </c>
      <c r="V507" s="626">
        <v>60000</v>
      </c>
      <c r="W507" s="36">
        <v>0</v>
      </c>
      <c r="X507" s="35">
        <v>60000</v>
      </c>
      <c r="Y507" s="131" t="e">
        <f>V507-#REF!</f>
        <v>#REF!</v>
      </c>
      <c r="Z507" s="117">
        <f t="shared" si="98"/>
        <v>0</v>
      </c>
      <c r="AA507" s="137"/>
      <c r="AB507" s="138"/>
      <c r="AC507" s="630"/>
      <c r="AD507">
        <v>9</v>
      </c>
    </row>
    <row r="508" spans="1:30" s="38" customFormat="1" x14ac:dyDescent="0.25">
      <c r="A508" s="621">
        <v>6</v>
      </c>
      <c r="B508" s="666">
        <v>585</v>
      </c>
      <c r="C508" s="632" t="s">
        <v>791</v>
      </c>
      <c r="D508" s="26"/>
      <c r="E508" s="23"/>
      <c r="F508" s="23" t="s">
        <v>593</v>
      </c>
      <c r="G508" s="68" t="s">
        <v>30</v>
      </c>
      <c r="H508" s="23" t="s">
        <v>32</v>
      </c>
      <c r="I508" s="68" t="s">
        <v>787</v>
      </c>
      <c r="J508" s="23" t="s">
        <v>788</v>
      </c>
      <c r="K508" s="23"/>
      <c r="L508" s="32">
        <v>1374</v>
      </c>
      <c r="M508" s="28"/>
      <c r="N508" s="94"/>
      <c r="O508" s="30">
        <v>39281</v>
      </c>
      <c r="P508" s="17">
        <f t="shared" si="96"/>
        <v>45535</v>
      </c>
      <c r="Q508" s="167">
        <v>10</v>
      </c>
      <c r="R508" s="32">
        <v>120</v>
      </c>
      <c r="S508" s="32">
        <f t="shared" si="97"/>
        <v>120</v>
      </c>
      <c r="T508" s="32">
        <f t="shared" si="99"/>
        <v>0</v>
      </c>
      <c r="U508" s="34">
        <v>0.1</v>
      </c>
      <c r="V508" s="626">
        <v>214511.88</v>
      </c>
      <c r="W508" s="36">
        <v>0</v>
      </c>
      <c r="X508" s="35">
        <v>214511.88</v>
      </c>
      <c r="Y508" s="131" t="e">
        <f>V508-#REF!</f>
        <v>#REF!</v>
      </c>
      <c r="Z508" s="117">
        <f t="shared" si="98"/>
        <v>0</v>
      </c>
      <c r="AA508" s="137" t="s">
        <v>45</v>
      </c>
      <c r="AB508" s="138" t="s">
        <v>37</v>
      </c>
      <c r="AC508" s="630"/>
      <c r="AD508">
        <v>9</v>
      </c>
    </row>
    <row r="509" spans="1:30" s="38" customFormat="1" x14ac:dyDescent="0.25">
      <c r="A509" s="621">
        <v>7</v>
      </c>
      <c r="B509" s="666">
        <v>883</v>
      </c>
      <c r="C509" s="632" t="s">
        <v>792</v>
      </c>
      <c r="D509" s="26"/>
      <c r="E509" s="23"/>
      <c r="F509" s="23" t="s">
        <v>391</v>
      </c>
      <c r="G509" s="68" t="s">
        <v>30</v>
      </c>
      <c r="H509" s="23" t="s">
        <v>65</v>
      </c>
      <c r="I509" s="68" t="s">
        <v>787</v>
      </c>
      <c r="J509" s="23" t="s">
        <v>788</v>
      </c>
      <c r="K509" s="23"/>
      <c r="L509" s="32" t="s">
        <v>793</v>
      </c>
      <c r="M509" s="28"/>
      <c r="N509" s="94"/>
      <c r="O509" s="30">
        <v>40595</v>
      </c>
      <c r="P509" s="17">
        <f t="shared" si="96"/>
        <v>45535</v>
      </c>
      <c r="Q509" s="167">
        <v>10</v>
      </c>
      <c r="R509" s="32">
        <v>120</v>
      </c>
      <c r="S509" s="32">
        <f t="shared" si="97"/>
        <v>120</v>
      </c>
      <c r="T509" s="32">
        <f t="shared" si="99"/>
        <v>0</v>
      </c>
      <c r="U509" s="34">
        <v>0.1</v>
      </c>
      <c r="V509" s="626">
        <v>125000</v>
      </c>
      <c r="W509" s="36">
        <v>0</v>
      </c>
      <c r="X509" s="35">
        <v>125000</v>
      </c>
      <c r="Y509" s="131" t="e">
        <f>V509-#REF!</f>
        <v>#REF!</v>
      </c>
      <c r="Z509" s="117">
        <f t="shared" si="98"/>
        <v>0</v>
      </c>
      <c r="AA509" s="137" t="s">
        <v>45</v>
      </c>
      <c r="AB509" s="138" t="s">
        <v>37</v>
      </c>
      <c r="AC509" s="630"/>
      <c r="AD509">
        <v>9</v>
      </c>
    </row>
    <row r="510" spans="1:30" s="38" customFormat="1" x14ac:dyDescent="0.25">
      <c r="A510" s="621">
        <v>8</v>
      </c>
      <c r="B510" s="666">
        <v>1009</v>
      </c>
      <c r="C510" s="632" t="s">
        <v>794</v>
      </c>
      <c r="D510" s="26"/>
      <c r="E510" s="23"/>
      <c r="F510" s="23" t="s">
        <v>590</v>
      </c>
      <c r="G510" s="68" t="s">
        <v>30</v>
      </c>
      <c r="H510" s="23" t="s">
        <v>32</v>
      </c>
      <c r="I510" s="68" t="s">
        <v>787</v>
      </c>
      <c r="J510" s="23" t="s">
        <v>788</v>
      </c>
      <c r="K510" s="23"/>
      <c r="L510" s="32" t="s">
        <v>795</v>
      </c>
      <c r="M510" s="28"/>
      <c r="N510" s="94"/>
      <c r="O510" s="30">
        <v>41544</v>
      </c>
      <c r="P510" s="17">
        <f t="shared" si="96"/>
        <v>45535</v>
      </c>
      <c r="Q510" s="167">
        <v>10</v>
      </c>
      <c r="R510" s="32">
        <v>120</v>
      </c>
      <c r="S510" s="32">
        <v>120</v>
      </c>
      <c r="T510" s="32">
        <f t="shared" si="99"/>
        <v>0</v>
      </c>
      <c r="U510" s="34">
        <v>0.1</v>
      </c>
      <c r="V510" s="626">
        <v>62000</v>
      </c>
      <c r="W510" s="36">
        <v>0</v>
      </c>
      <c r="X510" s="36">
        <v>62000</v>
      </c>
      <c r="Y510" s="131" t="e">
        <f>V510-#REF!</f>
        <v>#REF!</v>
      </c>
      <c r="Z510" s="117">
        <f t="shared" si="98"/>
        <v>0</v>
      </c>
      <c r="AA510" s="137" t="s">
        <v>45</v>
      </c>
      <c r="AB510" s="138" t="s">
        <v>37</v>
      </c>
      <c r="AC510" s="630"/>
      <c r="AD510">
        <v>9</v>
      </c>
    </row>
    <row r="511" spans="1:30" s="38" customFormat="1" x14ac:dyDescent="0.25">
      <c r="A511" s="621">
        <v>9</v>
      </c>
      <c r="B511" s="666">
        <v>1017</v>
      </c>
      <c r="C511" s="632" t="s">
        <v>796</v>
      </c>
      <c r="D511" s="26"/>
      <c r="E511" s="23"/>
      <c r="F511" s="23" t="s">
        <v>417</v>
      </c>
      <c r="G511" s="68" t="s">
        <v>30</v>
      </c>
      <c r="H511" s="23" t="s">
        <v>43</v>
      </c>
      <c r="I511" s="68" t="s">
        <v>787</v>
      </c>
      <c r="J511" s="23" t="s">
        <v>788</v>
      </c>
      <c r="K511" s="23"/>
      <c r="L511" s="32" t="s">
        <v>797</v>
      </c>
      <c r="M511" s="28"/>
      <c r="N511" s="94"/>
      <c r="O511" s="30">
        <v>41593</v>
      </c>
      <c r="P511" s="17">
        <f t="shared" si="96"/>
        <v>45535</v>
      </c>
      <c r="Q511" s="167">
        <v>10</v>
      </c>
      <c r="R511" s="32">
        <v>120</v>
      </c>
      <c r="S511" s="32">
        <v>120</v>
      </c>
      <c r="T511" s="32">
        <f t="shared" si="99"/>
        <v>0</v>
      </c>
      <c r="U511" s="34">
        <v>0.1</v>
      </c>
      <c r="V511" s="626">
        <v>127000</v>
      </c>
      <c r="W511" s="36">
        <v>0</v>
      </c>
      <c r="X511" s="35">
        <v>127000</v>
      </c>
      <c r="Y511" s="131" t="e">
        <f>V511-#REF!</f>
        <v>#REF!</v>
      </c>
      <c r="Z511" s="117">
        <f t="shared" si="98"/>
        <v>0</v>
      </c>
      <c r="AA511" s="137" t="s">
        <v>45</v>
      </c>
      <c r="AB511" s="138" t="s">
        <v>37</v>
      </c>
      <c r="AC511" s="630"/>
      <c r="AD511">
        <v>9</v>
      </c>
    </row>
    <row r="512" spans="1:30" s="38" customFormat="1" x14ac:dyDescent="0.25">
      <c r="A512" s="621">
        <v>10</v>
      </c>
      <c r="B512" s="666">
        <v>1018</v>
      </c>
      <c r="C512" s="632" t="s">
        <v>796</v>
      </c>
      <c r="D512" s="26"/>
      <c r="E512" s="23"/>
      <c r="F512" s="23" t="s">
        <v>417</v>
      </c>
      <c r="G512" s="68" t="s">
        <v>30</v>
      </c>
      <c r="H512" s="23" t="s">
        <v>43</v>
      </c>
      <c r="I512" s="68" t="s">
        <v>787</v>
      </c>
      <c r="J512" s="23" t="s">
        <v>788</v>
      </c>
      <c r="K512" s="23"/>
      <c r="L512" s="32" t="s">
        <v>797</v>
      </c>
      <c r="M512" s="28"/>
      <c r="N512" s="94"/>
      <c r="O512" s="30">
        <v>41593</v>
      </c>
      <c r="P512" s="17">
        <f t="shared" si="96"/>
        <v>45535</v>
      </c>
      <c r="Q512" s="167">
        <v>10</v>
      </c>
      <c r="R512" s="32">
        <v>120</v>
      </c>
      <c r="S512" s="32">
        <v>120</v>
      </c>
      <c r="T512" s="32">
        <f t="shared" si="99"/>
        <v>0</v>
      </c>
      <c r="U512" s="34">
        <v>0.1</v>
      </c>
      <c r="V512" s="626">
        <v>127000</v>
      </c>
      <c r="W512" s="36">
        <v>0</v>
      </c>
      <c r="X512" s="35">
        <v>127000</v>
      </c>
      <c r="Y512" s="131" t="e">
        <f>V512-#REF!</f>
        <v>#REF!</v>
      </c>
      <c r="Z512" s="117">
        <f t="shared" si="98"/>
        <v>0</v>
      </c>
      <c r="AA512" s="137" t="s">
        <v>45</v>
      </c>
      <c r="AB512" s="138" t="s">
        <v>37</v>
      </c>
      <c r="AC512" s="630"/>
      <c r="AD512">
        <v>9</v>
      </c>
    </row>
    <row r="513" spans="1:30" s="38" customFormat="1" x14ac:dyDescent="0.25">
      <c r="A513" s="621">
        <v>11</v>
      </c>
      <c r="B513" s="666">
        <v>1019</v>
      </c>
      <c r="C513" s="632" t="s">
        <v>796</v>
      </c>
      <c r="D513" s="26"/>
      <c r="E513" s="23"/>
      <c r="F513" s="23" t="s">
        <v>417</v>
      </c>
      <c r="G513" s="68" t="s">
        <v>30</v>
      </c>
      <c r="H513" s="23" t="s">
        <v>43</v>
      </c>
      <c r="I513" s="68" t="s">
        <v>787</v>
      </c>
      <c r="J513" s="23" t="s">
        <v>788</v>
      </c>
      <c r="K513" s="23"/>
      <c r="L513" s="32" t="s">
        <v>797</v>
      </c>
      <c r="M513" s="28"/>
      <c r="N513" s="94"/>
      <c r="O513" s="30">
        <v>41593</v>
      </c>
      <c r="P513" s="17">
        <f t="shared" si="96"/>
        <v>45535</v>
      </c>
      <c r="Q513" s="167">
        <v>10</v>
      </c>
      <c r="R513" s="32">
        <v>120</v>
      </c>
      <c r="S513" s="32">
        <v>120</v>
      </c>
      <c r="T513" s="32">
        <f t="shared" si="99"/>
        <v>0</v>
      </c>
      <c r="U513" s="34">
        <v>0.1</v>
      </c>
      <c r="V513" s="626">
        <v>127000</v>
      </c>
      <c r="W513" s="36">
        <v>0</v>
      </c>
      <c r="X513" s="35">
        <v>127000</v>
      </c>
      <c r="Y513" s="131" t="e">
        <f>V513-#REF!</f>
        <v>#REF!</v>
      </c>
      <c r="Z513" s="117">
        <f t="shared" si="98"/>
        <v>0</v>
      </c>
      <c r="AA513" s="137" t="s">
        <v>45</v>
      </c>
      <c r="AB513" s="138" t="s">
        <v>37</v>
      </c>
      <c r="AC513" s="630"/>
      <c r="AD513">
        <v>9</v>
      </c>
    </row>
    <row r="514" spans="1:30" s="38" customFormat="1" x14ac:dyDescent="0.25">
      <c r="A514" s="621">
        <v>12</v>
      </c>
      <c r="B514" s="666">
        <v>1020</v>
      </c>
      <c r="C514" s="632" t="s">
        <v>796</v>
      </c>
      <c r="D514" s="26"/>
      <c r="E514" s="23"/>
      <c r="F514" s="23" t="s">
        <v>417</v>
      </c>
      <c r="G514" s="68" t="s">
        <v>30</v>
      </c>
      <c r="H514" s="23" t="s">
        <v>43</v>
      </c>
      <c r="I514" s="68" t="s">
        <v>787</v>
      </c>
      <c r="J514" s="23" t="s">
        <v>788</v>
      </c>
      <c r="K514" s="23"/>
      <c r="L514" s="32" t="s">
        <v>797</v>
      </c>
      <c r="M514" s="28"/>
      <c r="N514" s="94"/>
      <c r="O514" s="30">
        <v>41593</v>
      </c>
      <c r="P514" s="17">
        <f t="shared" si="96"/>
        <v>45535</v>
      </c>
      <c r="Q514" s="167">
        <v>10</v>
      </c>
      <c r="R514" s="32">
        <v>120</v>
      </c>
      <c r="S514" s="32">
        <v>120</v>
      </c>
      <c r="T514" s="32">
        <f t="shared" si="99"/>
        <v>0</v>
      </c>
      <c r="U514" s="34">
        <v>0.1</v>
      </c>
      <c r="V514" s="626">
        <v>127000</v>
      </c>
      <c r="W514" s="36">
        <v>0</v>
      </c>
      <c r="X514" s="35">
        <v>127000</v>
      </c>
      <c r="Y514" s="131" t="e">
        <f>V514-#REF!</f>
        <v>#REF!</v>
      </c>
      <c r="Z514" s="117">
        <f t="shared" si="98"/>
        <v>0</v>
      </c>
      <c r="AA514" s="137" t="s">
        <v>45</v>
      </c>
      <c r="AB514" s="138" t="s">
        <v>37</v>
      </c>
      <c r="AC514" s="630"/>
      <c r="AD514">
        <v>9</v>
      </c>
    </row>
    <row r="515" spans="1:30" s="38" customFormat="1" x14ac:dyDescent="0.25">
      <c r="A515" s="621">
        <v>13</v>
      </c>
      <c r="B515" s="666">
        <v>1021</v>
      </c>
      <c r="C515" s="632" t="s">
        <v>796</v>
      </c>
      <c r="D515" s="26"/>
      <c r="E515" s="23"/>
      <c r="F515" s="23" t="s">
        <v>417</v>
      </c>
      <c r="G515" s="68" t="s">
        <v>30</v>
      </c>
      <c r="H515" s="23" t="s">
        <v>43</v>
      </c>
      <c r="I515" s="68" t="s">
        <v>787</v>
      </c>
      <c r="J515" s="23" t="s">
        <v>788</v>
      </c>
      <c r="K515" s="23"/>
      <c r="L515" s="32" t="s">
        <v>797</v>
      </c>
      <c r="M515" s="28"/>
      <c r="N515" s="94"/>
      <c r="O515" s="30">
        <v>41593</v>
      </c>
      <c r="P515" s="17">
        <f t="shared" si="96"/>
        <v>45535</v>
      </c>
      <c r="Q515" s="167">
        <v>10</v>
      </c>
      <c r="R515" s="32">
        <v>120</v>
      </c>
      <c r="S515" s="32">
        <v>120</v>
      </c>
      <c r="T515" s="32">
        <f t="shared" si="99"/>
        <v>0</v>
      </c>
      <c r="U515" s="34">
        <v>0.1</v>
      </c>
      <c r="V515" s="626">
        <v>127000</v>
      </c>
      <c r="W515" s="36">
        <v>0</v>
      </c>
      <c r="X515" s="35">
        <v>127000</v>
      </c>
      <c r="Y515" s="131" t="e">
        <f>V515-#REF!</f>
        <v>#REF!</v>
      </c>
      <c r="Z515" s="117">
        <f t="shared" si="98"/>
        <v>0</v>
      </c>
      <c r="AA515" s="137" t="s">
        <v>45</v>
      </c>
      <c r="AB515" s="138" t="s">
        <v>37</v>
      </c>
      <c r="AC515" s="630"/>
      <c r="AD515">
        <v>9</v>
      </c>
    </row>
    <row r="516" spans="1:30" s="38" customFormat="1" x14ac:dyDescent="0.25">
      <c r="A516" s="621">
        <v>14</v>
      </c>
      <c r="B516" s="666">
        <v>1022</v>
      </c>
      <c r="C516" s="632" t="s">
        <v>796</v>
      </c>
      <c r="D516" s="26"/>
      <c r="E516" s="23"/>
      <c r="F516" s="23" t="s">
        <v>417</v>
      </c>
      <c r="G516" s="68" t="s">
        <v>30</v>
      </c>
      <c r="H516" s="23" t="s">
        <v>43</v>
      </c>
      <c r="I516" s="68" t="s">
        <v>787</v>
      </c>
      <c r="J516" s="23" t="s">
        <v>788</v>
      </c>
      <c r="K516" s="23"/>
      <c r="L516" s="32" t="s">
        <v>797</v>
      </c>
      <c r="M516" s="28"/>
      <c r="N516" s="94"/>
      <c r="O516" s="30">
        <v>41593</v>
      </c>
      <c r="P516" s="17">
        <f t="shared" si="96"/>
        <v>45535</v>
      </c>
      <c r="Q516" s="167">
        <v>10</v>
      </c>
      <c r="R516" s="32">
        <v>120</v>
      </c>
      <c r="S516" s="32">
        <v>120</v>
      </c>
      <c r="T516" s="32">
        <f t="shared" si="99"/>
        <v>0</v>
      </c>
      <c r="U516" s="34">
        <v>0.1</v>
      </c>
      <c r="V516" s="626">
        <v>127000</v>
      </c>
      <c r="W516" s="36">
        <v>0</v>
      </c>
      <c r="X516" s="35">
        <v>127000</v>
      </c>
      <c r="Y516" s="131" t="e">
        <f>V516-#REF!</f>
        <v>#REF!</v>
      </c>
      <c r="Z516" s="117">
        <f t="shared" si="98"/>
        <v>0</v>
      </c>
      <c r="AA516" s="137" t="s">
        <v>45</v>
      </c>
      <c r="AB516" s="138" t="s">
        <v>37</v>
      </c>
      <c r="AC516" s="630"/>
      <c r="AD516">
        <v>9</v>
      </c>
    </row>
    <row r="517" spans="1:30" s="38" customFormat="1" x14ac:dyDescent="0.25">
      <c r="A517" s="621">
        <v>15</v>
      </c>
      <c r="B517" s="666">
        <v>1023</v>
      </c>
      <c r="C517" s="632" t="s">
        <v>796</v>
      </c>
      <c r="D517" s="26"/>
      <c r="E517" s="23"/>
      <c r="F517" s="23" t="s">
        <v>417</v>
      </c>
      <c r="G517" s="68" t="s">
        <v>30</v>
      </c>
      <c r="H517" s="23" t="s">
        <v>43</v>
      </c>
      <c r="I517" s="68" t="s">
        <v>787</v>
      </c>
      <c r="J517" s="23" t="s">
        <v>788</v>
      </c>
      <c r="K517" s="23"/>
      <c r="L517" s="32" t="s">
        <v>797</v>
      </c>
      <c r="M517" s="28"/>
      <c r="N517" s="94"/>
      <c r="O517" s="30">
        <v>41593</v>
      </c>
      <c r="P517" s="17">
        <f t="shared" si="96"/>
        <v>45535</v>
      </c>
      <c r="Q517" s="167">
        <v>10</v>
      </c>
      <c r="R517" s="32">
        <v>120</v>
      </c>
      <c r="S517" s="32">
        <v>120</v>
      </c>
      <c r="T517" s="32">
        <f t="shared" si="99"/>
        <v>0</v>
      </c>
      <c r="U517" s="34">
        <v>0.1</v>
      </c>
      <c r="V517" s="626">
        <v>127000</v>
      </c>
      <c r="W517" s="36">
        <v>0</v>
      </c>
      <c r="X517" s="35">
        <v>127000</v>
      </c>
      <c r="Y517" s="131" t="e">
        <f>V517-#REF!</f>
        <v>#REF!</v>
      </c>
      <c r="Z517" s="117">
        <f t="shared" si="98"/>
        <v>0</v>
      </c>
      <c r="AA517" s="137" t="s">
        <v>45</v>
      </c>
      <c r="AB517" s="138" t="s">
        <v>37</v>
      </c>
      <c r="AC517" s="630"/>
      <c r="AD517">
        <v>9</v>
      </c>
    </row>
    <row r="518" spans="1:30" s="38" customFormat="1" x14ac:dyDescent="0.25">
      <c r="A518" s="621">
        <v>16</v>
      </c>
      <c r="B518" s="666">
        <v>1024</v>
      </c>
      <c r="C518" s="632" t="s">
        <v>796</v>
      </c>
      <c r="D518" s="26"/>
      <c r="E518" s="23"/>
      <c r="F518" s="23" t="s">
        <v>417</v>
      </c>
      <c r="G518" s="68" t="s">
        <v>30</v>
      </c>
      <c r="H518" s="23" t="s">
        <v>43</v>
      </c>
      <c r="I518" s="68" t="s">
        <v>787</v>
      </c>
      <c r="J518" s="23" t="s">
        <v>788</v>
      </c>
      <c r="K518" s="23"/>
      <c r="L518" s="32" t="s">
        <v>797</v>
      </c>
      <c r="M518" s="28"/>
      <c r="N518" s="94"/>
      <c r="O518" s="30">
        <v>41593</v>
      </c>
      <c r="P518" s="17">
        <f t="shared" si="96"/>
        <v>45535</v>
      </c>
      <c r="Q518" s="167">
        <v>10</v>
      </c>
      <c r="R518" s="32">
        <v>120</v>
      </c>
      <c r="S518" s="32">
        <v>120</v>
      </c>
      <c r="T518" s="32">
        <f t="shared" si="99"/>
        <v>0</v>
      </c>
      <c r="U518" s="34">
        <v>0.1</v>
      </c>
      <c r="V518" s="626">
        <v>127000</v>
      </c>
      <c r="W518" s="36">
        <v>0</v>
      </c>
      <c r="X518" s="35">
        <v>127000</v>
      </c>
      <c r="Y518" s="131" t="e">
        <f>V518-#REF!</f>
        <v>#REF!</v>
      </c>
      <c r="Z518" s="117">
        <f t="shared" si="98"/>
        <v>0</v>
      </c>
      <c r="AA518" s="137" t="s">
        <v>45</v>
      </c>
      <c r="AB518" s="138" t="s">
        <v>37</v>
      </c>
      <c r="AC518" s="630"/>
      <c r="AD518">
        <v>9</v>
      </c>
    </row>
    <row r="519" spans="1:30" s="38" customFormat="1" x14ac:dyDescent="0.25">
      <c r="A519" s="621">
        <v>17</v>
      </c>
      <c r="B519" s="666">
        <v>1025</v>
      </c>
      <c r="C519" s="632" t="s">
        <v>796</v>
      </c>
      <c r="D519" s="26"/>
      <c r="E519" s="23"/>
      <c r="F519" s="23" t="s">
        <v>417</v>
      </c>
      <c r="G519" s="68" t="s">
        <v>30</v>
      </c>
      <c r="H519" s="23" t="s">
        <v>43</v>
      </c>
      <c r="I519" s="68" t="s">
        <v>787</v>
      </c>
      <c r="J519" s="23" t="s">
        <v>788</v>
      </c>
      <c r="K519" s="23"/>
      <c r="L519" s="32" t="s">
        <v>797</v>
      </c>
      <c r="M519" s="28"/>
      <c r="N519" s="94"/>
      <c r="O519" s="30">
        <v>41593</v>
      </c>
      <c r="P519" s="17">
        <f t="shared" si="96"/>
        <v>45535</v>
      </c>
      <c r="Q519" s="167">
        <v>10</v>
      </c>
      <c r="R519" s="32">
        <v>120</v>
      </c>
      <c r="S519" s="32">
        <v>120</v>
      </c>
      <c r="T519" s="32">
        <f t="shared" si="99"/>
        <v>0</v>
      </c>
      <c r="U519" s="34">
        <v>0.1</v>
      </c>
      <c r="V519" s="626">
        <v>127000</v>
      </c>
      <c r="W519" s="36">
        <v>0</v>
      </c>
      <c r="X519" s="35">
        <v>127000</v>
      </c>
      <c r="Y519" s="131" t="e">
        <f>V519-#REF!</f>
        <v>#REF!</v>
      </c>
      <c r="Z519" s="117">
        <f t="shared" si="98"/>
        <v>0</v>
      </c>
      <c r="AA519" s="137" t="s">
        <v>45</v>
      </c>
      <c r="AB519" s="138" t="s">
        <v>37</v>
      </c>
      <c r="AC519" s="630"/>
      <c r="AD519">
        <v>9</v>
      </c>
    </row>
    <row r="520" spans="1:30" s="38" customFormat="1" x14ac:dyDescent="0.25">
      <c r="A520" s="621">
        <v>18</v>
      </c>
      <c r="B520" s="666">
        <v>1026</v>
      </c>
      <c r="C520" s="632" t="s">
        <v>796</v>
      </c>
      <c r="D520" s="26"/>
      <c r="E520" s="23"/>
      <c r="F520" s="23" t="s">
        <v>417</v>
      </c>
      <c r="G520" s="68" t="s">
        <v>30</v>
      </c>
      <c r="H520" s="23" t="s">
        <v>43</v>
      </c>
      <c r="I520" s="68" t="s">
        <v>787</v>
      </c>
      <c r="J520" s="23" t="s">
        <v>788</v>
      </c>
      <c r="K520" s="23"/>
      <c r="L520" s="32" t="s">
        <v>797</v>
      </c>
      <c r="M520" s="28"/>
      <c r="N520" s="94"/>
      <c r="O520" s="30">
        <v>41593</v>
      </c>
      <c r="P520" s="17">
        <f t="shared" si="96"/>
        <v>45535</v>
      </c>
      <c r="Q520" s="167">
        <v>10</v>
      </c>
      <c r="R520" s="32">
        <v>120</v>
      </c>
      <c r="S520" s="32">
        <v>120</v>
      </c>
      <c r="T520" s="32">
        <f t="shared" si="99"/>
        <v>0</v>
      </c>
      <c r="U520" s="34">
        <v>0.1</v>
      </c>
      <c r="V520" s="626">
        <v>127000</v>
      </c>
      <c r="W520" s="36">
        <v>0</v>
      </c>
      <c r="X520" s="35">
        <v>127000</v>
      </c>
      <c r="Y520" s="131" t="e">
        <f>V520-#REF!</f>
        <v>#REF!</v>
      </c>
      <c r="Z520" s="117">
        <f t="shared" si="98"/>
        <v>0</v>
      </c>
      <c r="AA520" s="137" t="s">
        <v>45</v>
      </c>
      <c r="AB520" s="138" t="s">
        <v>37</v>
      </c>
      <c r="AC520" s="630"/>
      <c r="AD520">
        <v>9</v>
      </c>
    </row>
    <row r="521" spans="1:30" s="38" customFormat="1" x14ac:dyDescent="0.25">
      <c r="A521" s="22">
        <v>19</v>
      </c>
      <c r="B521" s="335">
        <v>1052</v>
      </c>
      <c r="C521" s="93" t="s">
        <v>796</v>
      </c>
      <c r="D521" s="26"/>
      <c r="E521" s="23"/>
      <c r="F521" s="23" t="s">
        <v>320</v>
      </c>
      <c r="G521" s="68" t="s">
        <v>30</v>
      </c>
      <c r="H521" s="23" t="s">
        <v>43</v>
      </c>
      <c r="I521" s="68" t="s">
        <v>787</v>
      </c>
      <c r="J521" s="23" t="s">
        <v>788</v>
      </c>
      <c r="K521" s="23"/>
      <c r="L521" s="32" t="s">
        <v>798</v>
      </c>
      <c r="M521" s="28"/>
      <c r="N521" s="94"/>
      <c r="O521" s="396">
        <v>41962</v>
      </c>
      <c r="P521" s="17">
        <f t="shared" si="96"/>
        <v>45535</v>
      </c>
      <c r="Q521" s="167">
        <v>10</v>
      </c>
      <c r="R521" s="32">
        <v>120</v>
      </c>
      <c r="S521" s="32">
        <f t="shared" ref="S521:S584" si="100">DATEDIF(O521,P521,"M")</f>
        <v>117</v>
      </c>
      <c r="T521" s="32">
        <f t="shared" si="99"/>
        <v>3</v>
      </c>
      <c r="U521" s="34">
        <v>0.1</v>
      </c>
      <c r="V521" s="35">
        <v>109200</v>
      </c>
      <c r="W521" s="36">
        <f t="shared" ref="W521:W584" si="101">V521/R521</f>
        <v>910</v>
      </c>
      <c r="X521" s="36">
        <f t="shared" ref="X521:X584" si="102">S521*W521</f>
        <v>106470</v>
      </c>
      <c r="Y521" s="131" t="e">
        <f>V521-#REF!</f>
        <v>#REF!</v>
      </c>
      <c r="Z521" s="36">
        <f t="shared" si="98"/>
        <v>2730</v>
      </c>
      <c r="AA521" s="66"/>
      <c r="AB521" s="119"/>
      <c r="AC521" s="120"/>
    </row>
    <row r="522" spans="1:30" s="38" customFormat="1" x14ac:dyDescent="0.25">
      <c r="A522" s="22">
        <v>20</v>
      </c>
      <c r="B522" s="168">
        <v>1053</v>
      </c>
      <c r="C522" s="93" t="s">
        <v>796</v>
      </c>
      <c r="D522" s="26"/>
      <c r="E522" s="23"/>
      <c r="F522" s="23" t="s">
        <v>389</v>
      </c>
      <c r="G522" s="68" t="s">
        <v>30</v>
      </c>
      <c r="H522" s="23" t="s">
        <v>65</v>
      </c>
      <c r="I522" s="68" t="s">
        <v>787</v>
      </c>
      <c r="J522" s="23" t="s">
        <v>788</v>
      </c>
      <c r="K522" s="23"/>
      <c r="L522" s="32" t="s">
        <v>799</v>
      </c>
      <c r="M522" s="28"/>
      <c r="N522" s="94"/>
      <c r="O522" s="30">
        <v>41962</v>
      </c>
      <c r="P522" s="17">
        <f t="shared" si="96"/>
        <v>45535</v>
      </c>
      <c r="Q522" s="167">
        <v>10</v>
      </c>
      <c r="R522" s="32">
        <v>120</v>
      </c>
      <c r="S522" s="32">
        <f t="shared" si="100"/>
        <v>117</v>
      </c>
      <c r="T522" s="32">
        <f t="shared" si="99"/>
        <v>3</v>
      </c>
      <c r="U522" s="34">
        <v>0.1</v>
      </c>
      <c r="V522" s="35">
        <v>109200</v>
      </c>
      <c r="W522" s="36">
        <f t="shared" si="101"/>
        <v>910</v>
      </c>
      <c r="X522" s="36">
        <f t="shared" si="102"/>
        <v>106470</v>
      </c>
      <c r="Y522" s="131" t="e">
        <f>V522-#REF!</f>
        <v>#REF!</v>
      </c>
      <c r="Z522" s="36">
        <f t="shared" si="98"/>
        <v>2730</v>
      </c>
      <c r="AA522" s="23" t="s">
        <v>45</v>
      </c>
      <c r="AB522" s="28" t="s">
        <v>37</v>
      </c>
      <c r="AC522" s="120"/>
    </row>
    <row r="523" spans="1:30" s="38" customFormat="1" x14ac:dyDescent="0.25">
      <c r="A523" s="22">
        <v>21</v>
      </c>
      <c r="B523" s="168">
        <v>1054</v>
      </c>
      <c r="C523" s="93" t="s">
        <v>796</v>
      </c>
      <c r="D523" s="26"/>
      <c r="E523" s="23"/>
      <c r="F523" s="335" t="s">
        <v>417</v>
      </c>
      <c r="G523" s="68" t="s">
        <v>30</v>
      </c>
      <c r="H523" s="23" t="s">
        <v>43</v>
      </c>
      <c r="I523" s="68" t="s">
        <v>787</v>
      </c>
      <c r="J523" s="23" t="s">
        <v>788</v>
      </c>
      <c r="K523" s="23"/>
      <c r="L523" s="32" t="s">
        <v>799</v>
      </c>
      <c r="M523" s="28"/>
      <c r="N523" s="94"/>
      <c r="O523" s="30">
        <v>41962</v>
      </c>
      <c r="P523" s="17">
        <f t="shared" si="96"/>
        <v>45535</v>
      </c>
      <c r="Q523" s="167">
        <v>10</v>
      </c>
      <c r="R523" s="32">
        <v>120</v>
      </c>
      <c r="S523" s="32">
        <f t="shared" si="100"/>
        <v>117</v>
      </c>
      <c r="T523" s="32">
        <f t="shared" si="99"/>
        <v>3</v>
      </c>
      <c r="U523" s="34">
        <v>0.1</v>
      </c>
      <c r="V523" s="35">
        <v>109200</v>
      </c>
      <c r="W523" s="36">
        <f t="shared" si="101"/>
        <v>910</v>
      </c>
      <c r="X523" s="36">
        <f t="shared" si="102"/>
        <v>106470</v>
      </c>
      <c r="Y523" s="131" t="e">
        <f>V523-#REF!</f>
        <v>#REF!</v>
      </c>
      <c r="Z523" s="36">
        <f t="shared" si="98"/>
        <v>2730</v>
      </c>
      <c r="AA523" s="23" t="s">
        <v>45</v>
      </c>
      <c r="AB523" s="28" t="s">
        <v>37</v>
      </c>
      <c r="AC523" s="120"/>
    </row>
    <row r="524" spans="1:30" s="38" customFormat="1" x14ac:dyDescent="0.25">
      <c r="A524" s="22">
        <v>22</v>
      </c>
      <c r="B524" s="168">
        <v>1055</v>
      </c>
      <c r="C524" s="93" t="s">
        <v>796</v>
      </c>
      <c r="D524" s="26"/>
      <c r="E524" s="23"/>
      <c r="F524" s="335" t="s">
        <v>417</v>
      </c>
      <c r="G524" s="68" t="s">
        <v>30</v>
      </c>
      <c r="H524" s="23" t="s">
        <v>43</v>
      </c>
      <c r="I524" s="68" t="s">
        <v>787</v>
      </c>
      <c r="J524" s="23" t="s">
        <v>788</v>
      </c>
      <c r="K524" s="23"/>
      <c r="L524" s="32" t="s">
        <v>799</v>
      </c>
      <c r="M524" s="28"/>
      <c r="N524" s="94"/>
      <c r="O524" s="30">
        <v>41962</v>
      </c>
      <c r="P524" s="17">
        <f t="shared" si="96"/>
        <v>45535</v>
      </c>
      <c r="Q524" s="167">
        <v>10</v>
      </c>
      <c r="R524" s="32">
        <v>120</v>
      </c>
      <c r="S524" s="32">
        <f t="shared" si="100"/>
        <v>117</v>
      </c>
      <c r="T524" s="32">
        <f t="shared" si="99"/>
        <v>3</v>
      </c>
      <c r="U524" s="34">
        <v>0.1</v>
      </c>
      <c r="V524" s="35">
        <v>109200</v>
      </c>
      <c r="W524" s="36">
        <f t="shared" si="101"/>
        <v>910</v>
      </c>
      <c r="X524" s="36">
        <f t="shared" si="102"/>
        <v>106470</v>
      </c>
      <c r="Y524" s="131" t="e">
        <f>V524-#REF!</f>
        <v>#REF!</v>
      </c>
      <c r="Z524" s="36">
        <f t="shared" si="98"/>
        <v>2730</v>
      </c>
      <c r="AA524" s="23" t="s">
        <v>45</v>
      </c>
      <c r="AB524" s="28" t="s">
        <v>37</v>
      </c>
      <c r="AC524" s="120"/>
    </row>
    <row r="525" spans="1:30" s="38" customFormat="1" x14ac:dyDescent="0.25">
      <c r="A525" s="22">
        <v>23</v>
      </c>
      <c r="B525" s="168">
        <v>1182</v>
      </c>
      <c r="C525" s="93" t="s">
        <v>800</v>
      </c>
      <c r="D525" s="26"/>
      <c r="E525" s="66" t="s">
        <v>801</v>
      </c>
      <c r="F525" s="335" t="s">
        <v>73</v>
      </c>
      <c r="G525" s="68" t="s">
        <v>30</v>
      </c>
      <c r="H525" s="23" t="s">
        <v>43</v>
      </c>
      <c r="I525" s="68" t="s">
        <v>787</v>
      </c>
      <c r="J525" s="23" t="s">
        <v>788</v>
      </c>
      <c r="K525" s="23"/>
      <c r="L525" s="32" t="s">
        <v>638</v>
      </c>
      <c r="M525" s="28"/>
      <c r="N525" s="94"/>
      <c r="O525" s="30">
        <v>42626</v>
      </c>
      <c r="P525" s="17">
        <f t="shared" si="96"/>
        <v>45535</v>
      </c>
      <c r="Q525" s="167">
        <v>10</v>
      </c>
      <c r="R525" s="32">
        <v>120</v>
      </c>
      <c r="S525" s="32">
        <f t="shared" si="100"/>
        <v>95</v>
      </c>
      <c r="T525" s="32">
        <f t="shared" si="99"/>
        <v>25</v>
      </c>
      <c r="U525" s="34">
        <v>0.1</v>
      </c>
      <c r="V525" s="35">
        <v>59995</v>
      </c>
      <c r="W525" s="36">
        <f t="shared" si="101"/>
        <v>499.95833333333331</v>
      </c>
      <c r="X525" s="36">
        <f t="shared" si="102"/>
        <v>47496.041666666664</v>
      </c>
      <c r="Y525" s="131" t="e">
        <f>V525-#REF!</f>
        <v>#REF!</v>
      </c>
      <c r="Z525" s="36">
        <f t="shared" si="98"/>
        <v>12498.958333333336</v>
      </c>
      <c r="AA525" s="23" t="s">
        <v>45</v>
      </c>
      <c r="AB525" s="28" t="s">
        <v>37</v>
      </c>
      <c r="AC525" s="120" t="s">
        <v>802</v>
      </c>
    </row>
    <row r="526" spans="1:30" s="38" customFormat="1" x14ac:dyDescent="0.25">
      <c r="A526" s="22">
        <v>24</v>
      </c>
      <c r="B526" s="168">
        <v>1183</v>
      </c>
      <c r="C526" s="93" t="s">
        <v>800</v>
      </c>
      <c r="D526" s="26"/>
      <c r="E526" s="66" t="s">
        <v>801</v>
      </c>
      <c r="F526" s="335" t="s">
        <v>73</v>
      </c>
      <c r="G526" s="68" t="s">
        <v>30</v>
      </c>
      <c r="H526" s="23" t="s">
        <v>43</v>
      </c>
      <c r="I526" s="68" t="s">
        <v>787</v>
      </c>
      <c r="J526" s="23" t="s">
        <v>788</v>
      </c>
      <c r="K526" s="23"/>
      <c r="L526" s="32" t="s">
        <v>638</v>
      </c>
      <c r="M526" s="28"/>
      <c r="N526" s="94"/>
      <c r="O526" s="30">
        <v>42626</v>
      </c>
      <c r="P526" s="17">
        <f t="shared" si="96"/>
        <v>45535</v>
      </c>
      <c r="Q526" s="167">
        <v>10</v>
      </c>
      <c r="R526" s="32">
        <v>120</v>
      </c>
      <c r="S526" s="32">
        <f t="shared" si="100"/>
        <v>95</v>
      </c>
      <c r="T526" s="32">
        <f t="shared" si="99"/>
        <v>25</v>
      </c>
      <c r="U526" s="34">
        <v>0.1</v>
      </c>
      <c r="V526" s="35">
        <v>59995</v>
      </c>
      <c r="W526" s="36">
        <f t="shared" si="101"/>
        <v>499.95833333333331</v>
      </c>
      <c r="X526" s="36">
        <f t="shared" si="102"/>
        <v>47496.041666666664</v>
      </c>
      <c r="Y526" s="131" t="e">
        <f>V526-#REF!</f>
        <v>#REF!</v>
      </c>
      <c r="Z526" s="36">
        <f t="shared" si="98"/>
        <v>12498.958333333336</v>
      </c>
      <c r="AA526" s="23" t="s">
        <v>45</v>
      </c>
      <c r="AB526" s="28" t="s">
        <v>37</v>
      </c>
      <c r="AC526" s="120" t="s">
        <v>802</v>
      </c>
    </row>
    <row r="527" spans="1:30" s="38" customFormat="1" x14ac:dyDescent="0.25">
      <c r="A527" s="22">
        <v>25</v>
      </c>
      <c r="B527" s="168">
        <v>1254</v>
      </c>
      <c r="C527" s="93" t="s">
        <v>803</v>
      </c>
      <c r="D527" s="26"/>
      <c r="E527" s="292" t="s">
        <v>30</v>
      </c>
      <c r="F527" s="335" t="s">
        <v>590</v>
      </c>
      <c r="G527" s="68" t="s">
        <v>30</v>
      </c>
      <c r="H527" s="23" t="s">
        <v>65</v>
      </c>
      <c r="I527" s="68" t="s">
        <v>787</v>
      </c>
      <c r="J527" s="23" t="s">
        <v>788</v>
      </c>
      <c r="K527" s="23"/>
      <c r="L527" s="32" t="s">
        <v>640</v>
      </c>
      <c r="M527" s="28"/>
      <c r="N527" s="94"/>
      <c r="O527" s="30">
        <v>42673</v>
      </c>
      <c r="P527" s="17">
        <f t="shared" si="96"/>
        <v>45535</v>
      </c>
      <c r="Q527" s="167">
        <v>10</v>
      </c>
      <c r="R527" s="32">
        <v>120</v>
      </c>
      <c r="S527" s="32">
        <f t="shared" si="100"/>
        <v>94</v>
      </c>
      <c r="T527" s="32">
        <f t="shared" si="99"/>
        <v>26</v>
      </c>
      <c r="U527" s="34">
        <v>0.1</v>
      </c>
      <c r="V527" s="35">
        <v>63500</v>
      </c>
      <c r="W527" s="36">
        <f t="shared" si="101"/>
        <v>529.16666666666663</v>
      </c>
      <c r="X527" s="36">
        <f t="shared" si="102"/>
        <v>49741.666666666664</v>
      </c>
      <c r="Y527" s="131" t="e">
        <f>V527-#REF!</f>
        <v>#REF!</v>
      </c>
      <c r="Z527" s="36">
        <f t="shared" si="98"/>
        <v>13758.333333333336</v>
      </c>
      <c r="AA527" s="23" t="s">
        <v>45</v>
      </c>
      <c r="AB527" s="28" t="s">
        <v>37</v>
      </c>
      <c r="AC527" s="397" t="s">
        <v>30</v>
      </c>
    </row>
    <row r="528" spans="1:30" s="38" customFormat="1" x14ac:dyDescent="0.25">
      <c r="A528" s="22">
        <v>26</v>
      </c>
      <c r="B528" s="168">
        <v>1255</v>
      </c>
      <c r="C528" s="93" t="s">
        <v>803</v>
      </c>
      <c r="D528" s="26"/>
      <c r="E528" s="66" t="s">
        <v>30</v>
      </c>
      <c r="F528" s="335" t="s">
        <v>73</v>
      </c>
      <c r="G528" s="68" t="s">
        <v>30</v>
      </c>
      <c r="H528" s="23" t="s">
        <v>43</v>
      </c>
      <c r="I528" s="68" t="s">
        <v>787</v>
      </c>
      <c r="J528" s="23" t="s">
        <v>788</v>
      </c>
      <c r="K528" s="23"/>
      <c r="L528" s="32" t="s">
        <v>640</v>
      </c>
      <c r="M528" s="28"/>
      <c r="N528" s="94"/>
      <c r="O528" s="30">
        <v>42673</v>
      </c>
      <c r="P528" s="17">
        <f t="shared" si="96"/>
        <v>45535</v>
      </c>
      <c r="Q528" s="167">
        <v>10</v>
      </c>
      <c r="R528" s="32">
        <v>120</v>
      </c>
      <c r="S528" s="32">
        <f t="shared" si="100"/>
        <v>94</v>
      </c>
      <c r="T528" s="32">
        <f t="shared" si="99"/>
        <v>26</v>
      </c>
      <c r="U528" s="34">
        <v>0.1</v>
      </c>
      <c r="V528" s="35">
        <v>63500</v>
      </c>
      <c r="W528" s="36">
        <f t="shared" si="101"/>
        <v>529.16666666666663</v>
      </c>
      <c r="X528" s="36">
        <f t="shared" si="102"/>
        <v>49741.666666666664</v>
      </c>
      <c r="Y528" s="131" t="e">
        <f>V528-#REF!</f>
        <v>#REF!</v>
      </c>
      <c r="Z528" s="36">
        <f t="shared" si="98"/>
        <v>13758.333333333336</v>
      </c>
      <c r="AA528" s="23" t="s">
        <v>45</v>
      </c>
      <c r="AB528" s="28" t="s">
        <v>37</v>
      </c>
      <c r="AC528" s="120" t="s">
        <v>30</v>
      </c>
    </row>
    <row r="529" spans="1:29" s="38" customFormat="1" x14ac:dyDescent="0.25">
      <c r="A529" s="22">
        <v>27</v>
      </c>
      <c r="B529" s="168">
        <v>1291</v>
      </c>
      <c r="C529" s="93" t="s">
        <v>803</v>
      </c>
      <c r="D529" s="26"/>
      <c r="E529" s="66"/>
      <c r="F529" s="335" t="s">
        <v>646</v>
      </c>
      <c r="G529" s="68" t="s">
        <v>30</v>
      </c>
      <c r="H529" s="23" t="s">
        <v>65</v>
      </c>
      <c r="I529" s="68" t="s">
        <v>787</v>
      </c>
      <c r="J529" s="23" t="s">
        <v>788</v>
      </c>
      <c r="K529" s="23"/>
      <c r="L529" s="32" t="s">
        <v>647</v>
      </c>
      <c r="M529" s="28"/>
      <c r="N529" s="94"/>
      <c r="O529" s="30">
        <v>42816</v>
      </c>
      <c r="P529" s="17">
        <f t="shared" si="96"/>
        <v>45535</v>
      </c>
      <c r="Q529" s="167">
        <v>10</v>
      </c>
      <c r="R529" s="32">
        <v>120</v>
      </c>
      <c r="S529" s="32">
        <f t="shared" si="100"/>
        <v>89</v>
      </c>
      <c r="T529" s="32">
        <f t="shared" si="99"/>
        <v>31</v>
      </c>
      <c r="U529" s="34">
        <v>0.1</v>
      </c>
      <c r="V529" s="35">
        <v>140000</v>
      </c>
      <c r="W529" s="36">
        <f t="shared" si="101"/>
        <v>1166.6666666666667</v>
      </c>
      <c r="X529" s="36">
        <f t="shared" si="102"/>
        <v>103833.33333333334</v>
      </c>
      <c r="Y529" s="131" t="e">
        <f>V529-#REF!</f>
        <v>#REF!</v>
      </c>
      <c r="Z529" s="36">
        <f t="shared" si="98"/>
        <v>36166.666666666657</v>
      </c>
      <c r="AA529" s="23" t="s">
        <v>45</v>
      </c>
      <c r="AB529" s="28" t="s">
        <v>37</v>
      </c>
      <c r="AC529" s="120"/>
    </row>
    <row r="530" spans="1:29" s="38" customFormat="1" x14ac:dyDescent="0.25">
      <c r="A530" s="22">
        <v>28</v>
      </c>
      <c r="B530" s="168">
        <v>1300</v>
      </c>
      <c r="C530" s="93" t="s">
        <v>800</v>
      </c>
      <c r="D530" s="26"/>
      <c r="E530" s="66"/>
      <c r="F530" s="335" t="s">
        <v>646</v>
      </c>
      <c r="G530" s="68" t="s">
        <v>30</v>
      </c>
      <c r="H530" s="23" t="s">
        <v>65</v>
      </c>
      <c r="I530" s="68" t="s">
        <v>787</v>
      </c>
      <c r="J530" s="23" t="s">
        <v>788</v>
      </c>
      <c r="K530" s="23"/>
      <c r="L530" s="32" t="s">
        <v>647</v>
      </c>
      <c r="M530" s="28"/>
      <c r="N530" s="94"/>
      <c r="O530" s="30">
        <v>42816</v>
      </c>
      <c r="P530" s="17">
        <f t="shared" si="96"/>
        <v>45535</v>
      </c>
      <c r="Q530" s="167">
        <v>10</v>
      </c>
      <c r="R530" s="32">
        <v>120</v>
      </c>
      <c r="S530" s="32">
        <f t="shared" si="100"/>
        <v>89</v>
      </c>
      <c r="T530" s="32">
        <f t="shared" si="99"/>
        <v>31</v>
      </c>
      <c r="U530" s="34">
        <v>0.1</v>
      </c>
      <c r="V530" s="35">
        <v>50400</v>
      </c>
      <c r="W530" s="36">
        <f t="shared" si="101"/>
        <v>420</v>
      </c>
      <c r="X530" s="36">
        <f t="shared" si="102"/>
        <v>37380</v>
      </c>
      <c r="Y530" s="131" t="e">
        <f>V530-#REF!</f>
        <v>#REF!</v>
      </c>
      <c r="Z530" s="36">
        <f t="shared" si="98"/>
        <v>13020</v>
      </c>
      <c r="AA530" s="23" t="s">
        <v>45</v>
      </c>
      <c r="AB530" s="28" t="s">
        <v>37</v>
      </c>
      <c r="AC530" s="120"/>
    </row>
    <row r="531" spans="1:29" s="38" customFormat="1" x14ac:dyDescent="0.25">
      <c r="A531" s="22">
        <v>29</v>
      </c>
      <c r="B531" s="168">
        <v>1301</v>
      </c>
      <c r="C531" s="93" t="s">
        <v>800</v>
      </c>
      <c r="D531" s="26"/>
      <c r="E531" s="66"/>
      <c r="F531" s="335" t="s">
        <v>646</v>
      </c>
      <c r="G531" s="68" t="s">
        <v>30</v>
      </c>
      <c r="H531" s="23" t="s">
        <v>65</v>
      </c>
      <c r="I531" s="68" t="s">
        <v>787</v>
      </c>
      <c r="J531" s="23" t="s">
        <v>788</v>
      </c>
      <c r="K531" s="23"/>
      <c r="L531" s="32" t="s">
        <v>647</v>
      </c>
      <c r="M531" s="28"/>
      <c r="N531" s="94"/>
      <c r="O531" s="30">
        <v>42816</v>
      </c>
      <c r="P531" s="17">
        <f t="shared" si="96"/>
        <v>45535</v>
      </c>
      <c r="Q531" s="167">
        <v>10</v>
      </c>
      <c r="R531" s="32">
        <v>120</v>
      </c>
      <c r="S531" s="32">
        <f t="shared" si="100"/>
        <v>89</v>
      </c>
      <c r="T531" s="32">
        <f t="shared" si="99"/>
        <v>31</v>
      </c>
      <c r="U531" s="34">
        <v>0.1</v>
      </c>
      <c r="V531" s="35">
        <v>50400</v>
      </c>
      <c r="W531" s="36">
        <f t="shared" si="101"/>
        <v>420</v>
      </c>
      <c r="X531" s="36">
        <f t="shared" si="102"/>
        <v>37380</v>
      </c>
      <c r="Y531" s="131" t="e">
        <f>V531-#REF!</f>
        <v>#REF!</v>
      </c>
      <c r="Z531" s="36">
        <f t="shared" si="98"/>
        <v>13020</v>
      </c>
      <c r="AA531" s="23" t="s">
        <v>45</v>
      </c>
      <c r="AB531" s="28" t="s">
        <v>37</v>
      </c>
      <c r="AC531" s="120"/>
    </row>
    <row r="532" spans="1:29" s="38" customFormat="1" x14ac:dyDescent="0.25">
      <c r="A532" s="22">
        <v>30</v>
      </c>
      <c r="B532" s="168">
        <v>1309</v>
      </c>
      <c r="C532" s="93" t="s">
        <v>804</v>
      </c>
      <c r="D532" s="26"/>
      <c r="E532" s="66"/>
      <c r="F532" s="335" t="s">
        <v>31</v>
      </c>
      <c r="G532" s="68" t="s">
        <v>30</v>
      </c>
      <c r="H532" s="23" t="s">
        <v>65</v>
      </c>
      <c r="I532" s="68" t="s">
        <v>787</v>
      </c>
      <c r="J532" s="23" t="s">
        <v>788</v>
      </c>
      <c r="K532" s="23"/>
      <c r="L532" s="32" t="s">
        <v>805</v>
      </c>
      <c r="M532" s="28"/>
      <c r="N532" s="94"/>
      <c r="O532" s="30">
        <v>42810</v>
      </c>
      <c r="P532" s="17">
        <f t="shared" si="96"/>
        <v>45535</v>
      </c>
      <c r="Q532" s="167">
        <v>10</v>
      </c>
      <c r="R532" s="32">
        <v>120</v>
      </c>
      <c r="S532" s="32">
        <f t="shared" si="100"/>
        <v>89</v>
      </c>
      <c r="T532" s="32">
        <f t="shared" si="99"/>
        <v>31</v>
      </c>
      <c r="U532" s="34">
        <v>0.1</v>
      </c>
      <c r="V532" s="35">
        <v>63815</v>
      </c>
      <c r="W532" s="36">
        <f t="shared" si="101"/>
        <v>531.79166666666663</v>
      </c>
      <c r="X532" s="36">
        <f t="shared" si="102"/>
        <v>47329.458333333328</v>
      </c>
      <c r="Y532" s="131" t="e">
        <f>V532-#REF!</f>
        <v>#REF!</v>
      </c>
      <c r="Z532" s="36">
        <f t="shared" si="98"/>
        <v>16485.541666666672</v>
      </c>
      <c r="AA532" s="23" t="s">
        <v>45</v>
      </c>
      <c r="AB532" s="28" t="s">
        <v>37</v>
      </c>
      <c r="AC532" s="120"/>
    </row>
    <row r="533" spans="1:29" s="38" customFormat="1" x14ac:dyDescent="0.25">
      <c r="A533" s="22">
        <v>31</v>
      </c>
      <c r="B533" s="168">
        <v>1310</v>
      </c>
      <c r="C533" s="93" t="s">
        <v>804</v>
      </c>
      <c r="D533" s="26"/>
      <c r="E533" s="66"/>
      <c r="F533" s="335" t="s">
        <v>31</v>
      </c>
      <c r="G533" s="68" t="s">
        <v>30</v>
      </c>
      <c r="H533" s="23" t="s">
        <v>65</v>
      </c>
      <c r="I533" s="68" t="s">
        <v>787</v>
      </c>
      <c r="J533" s="23" t="s">
        <v>788</v>
      </c>
      <c r="K533" s="23"/>
      <c r="L533" s="32" t="s">
        <v>805</v>
      </c>
      <c r="M533" s="28"/>
      <c r="N533" s="94"/>
      <c r="O533" s="30">
        <v>42810</v>
      </c>
      <c r="P533" s="17">
        <f t="shared" si="96"/>
        <v>45535</v>
      </c>
      <c r="Q533" s="167">
        <v>10</v>
      </c>
      <c r="R533" s="32">
        <v>120</v>
      </c>
      <c r="S533" s="32">
        <f t="shared" si="100"/>
        <v>89</v>
      </c>
      <c r="T533" s="32">
        <f t="shared" si="99"/>
        <v>31</v>
      </c>
      <c r="U533" s="34">
        <v>0.1</v>
      </c>
      <c r="V533" s="35">
        <v>63815</v>
      </c>
      <c r="W533" s="36">
        <f t="shared" si="101"/>
        <v>531.79166666666663</v>
      </c>
      <c r="X533" s="36">
        <f t="shared" si="102"/>
        <v>47329.458333333328</v>
      </c>
      <c r="Y533" s="131" t="e">
        <f>V533-#REF!</f>
        <v>#REF!</v>
      </c>
      <c r="Z533" s="36">
        <f t="shared" si="98"/>
        <v>16485.541666666672</v>
      </c>
      <c r="AA533" s="23" t="s">
        <v>45</v>
      </c>
      <c r="AB533" s="28" t="s">
        <v>37</v>
      </c>
      <c r="AC533" s="120"/>
    </row>
    <row r="534" spans="1:29" s="38" customFormat="1" x14ac:dyDescent="0.25">
      <c r="A534" s="22">
        <v>32</v>
      </c>
      <c r="B534" s="168">
        <v>1311</v>
      </c>
      <c r="C534" s="93" t="s">
        <v>804</v>
      </c>
      <c r="D534" s="26"/>
      <c r="E534" s="66"/>
      <c r="F534" s="335" t="s">
        <v>31</v>
      </c>
      <c r="G534" s="68" t="s">
        <v>30</v>
      </c>
      <c r="H534" s="23" t="s">
        <v>65</v>
      </c>
      <c r="I534" s="68" t="s">
        <v>787</v>
      </c>
      <c r="J534" s="23" t="s">
        <v>788</v>
      </c>
      <c r="K534" s="23"/>
      <c r="L534" s="32" t="s">
        <v>805</v>
      </c>
      <c r="M534" s="28"/>
      <c r="N534" s="94"/>
      <c r="O534" s="30">
        <v>42810</v>
      </c>
      <c r="P534" s="17">
        <f t="shared" si="96"/>
        <v>45535</v>
      </c>
      <c r="Q534" s="167">
        <v>10</v>
      </c>
      <c r="R534" s="32">
        <v>120</v>
      </c>
      <c r="S534" s="32">
        <f t="shared" si="100"/>
        <v>89</v>
      </c>
      <c r="T534" s="32">
        <f t="shared" si="99"/>
        <v>31</v>
      </c>
      <c r="U534" s="34">
        <v>0.1</v>
      </c>
      <c r="V534" s="35">
        <v>63815</v>
      </c>
      <c r="W534" s="36">
        <f t="shared" si="101"/>
        <v>531.79166666666663</v>
      </c>
      <c r="X534" s="36">
        <f t="shared" si="102"/>
        <v>47329.458333333328</v>
      </c>
      <c r="Y534" s="131" t="e">
        <f>V534-#REF!</f>
        <v>#REF!</v>
      </c>
      <c r="Z534" s="36">
        <f t="shared" si="98"/>
        <v>16485.541666666672</v>
      </c>
      <c r="AA534" s="23" t="s">
        <v>45</v>
      </c>
      <c r="AB534" s="28" t="s">
        <v>37</v>
      </c>
      <c r="AC534" s="120"/>
    </row>
    <row r="535" spans="1:29" s="38" customFormat="1" x14ac:dyDescent="0.25">
      <c r="A535" s="22">
        <v>33</v>
      </c>
      <c r="B535" s="168">
        <v>1333</v>
      </c>
      <c r="C535" s="93" t="s">
        <v>806</v>
      </c>
      <c r="D535" s="26"/>
      <c r="E535" s="66" t="s">
        <v>807</v>
      </c>
      <c r="F535" s="335" t="s">
        <v>133</v>
      </c>
      <c r="G535" s="68" t="s">
        <v>30</v>
      </c>
      <c r="H535" s="23" t="s">
        <v>32</v>
      </c>
      <c r="I535" s="68" t="s">
        <v>787</v>
      </c>
      <c r="J535" s="23" t="s">
        <v>788</v>
      </c>
      <c r="K535" s="23"/>
      <c r="L535" s="32" t="s">
        <v>649</v>
      </c>
      <c r="M535" s="28"/>
      <c r="N535" s="94"/>
      <c r="O535" s="30">
        <v>42893</v>
      </c>
      <c r="P535" s="17">
        <f t="shared" si="96"/>
        <v>45535</v>
      </c>
      <c r="Q535" s="167">
        <v>10</v>
      </c>
      <c r="R535" s="32">
        <v>120</v>
      </c>
      <c r="S535" s="32">
        <f t="shared" si="100"/>
        <v>86</v>
      </c>
      <c r="T535" s="32">
        <f t="shared" si="99"/>
        <v>34</v>
      </c>
      <c r="U535" s="34">
        <v>0.1</v>
      </c>
      <c r="V535" s="35">
        <v>75000</v>
      </c>
      <c r="W535" s="36">
        <f t="shared" si="101"/>
        <v>625</v>
      </c>
      <c r="X535" s="36">
        <f t="shared" si="102"/>
        <v>53750</v>
      </c>
      <c r="Y535" s="131" t="e">
        <f>V535-#REF!</f>
        <v>#REF!</v>
      </c>
      <c r="Z535" s="36">
        <f t="shared" si="98"/>
        <v>21250</v>
      </c>
      <c r="AA535" s="23" t="s">
        <v>45</v>
      </c>
      <c r="AB535" s="28" t="s">
        <v>37</v>
      </c>
      <c r="AC535" s="120"/>
    </row>
    <row r="536" spans="1:29" s="38" customFormat="1" x14ac:dyDescent="0.25">
      <c r="A536" s="22">
        <v>34</v>
      </c>
      <c r="B536" s="168">
        <v>1344</v>
      </c>
      <c r="C536" s="93" t="s">
        <v>808</v>
      </c>
      <c r="D536" s="26"/>
      <c r="E536" s="66" t="s">
        <v>809</v>
      </c>
      <c r="F536" s="335" t="s">
        <v>588</v>
      </c>
      <c r="G536" s="68" t="s">
        <v>30</v>
      </c>
      <c r="H536" s="23" t="s">
        <v>65</v>
      </c>
      <c r="I536" s="68" t="s">
        <v>787</v>
      </c>
      <c r="J536" s="23" t="s">
        <v>788</v>
      </c>
      <c r="K536" s="23"/>
      <c r="L536" s="32" t="s">
        <v>649</v>
      </c>
      <c r="M536" s="28"/>
      <c r="N536" s="94"/>
      <c r="O536" s="30">
        <v>42893</v>
      </c>
      <c r="P536" s="17">
        <f t="shared" si="96"/>
        <v>45535</v>
      </c>
      <c r="Q536" s="167">
        <v>10</v>
      </c>
      <c r="R536" s="32">
        <v>120</v>
      </c>
      <c r="S536" s="32">
        <f t="shared" si="100"/>
        <v>86</v>
      </c>
      <c r="T536" s="32">
        <f t="shared" si="99"/>
        <v>34</v>
      </c>
      <c r="U536" s="34">
        <v>0.1</v>
      </c>
      <c r="V536" s="35">
        <v>55000</v>
      </c>
      <c r="W536" s="36">
        <f t="shared" si="101"/>
        <v>458.33333333333331</v>
      </c>
      <c r="X536" s="36">
        <f t="shared" si="102"/>
        <v>39416.666666666664</v>
      </c>
      <c r="Y536" s="131" t="e">
        <f>V536-#REF!</f>
        <v>#REF!</v>
      </c>
      <c r="Z536" s="36">
        <f t="shared" si="98"/>
        <v>15583.333333333336</v>
      </c>
      <c r="AA536" s="23" t="s">
        <v>45</v>
      </c>
      <c r="AB536" s="28" t="s">
        <v>37</v>
      </c>
      <c r="AC536" s="120"/>
    </row>
    <row r="537" spans="1:29" s="38" customFormat="1" x14ac:dyDescent="0.25">
      <c r="A537" s="22">
        <v>35</v>
      </c>
      <c r="B537" s="168">
        <v>1384</v>
      </c>
      <c r="C537" s="93" t="s">
        <v>803</v>
      </c>
      <c r="D537" s="26"/>
      <c r="E537" s="66" t="s">
        <v>810</v>
      </c>
      <c r="F537" s="335" t="s">
        <v>64</v>
      </c>
      <c r="G537" s="68" t="s">
        <v>30</v>
      </c>
      <c r="H537" s="23" t="s">
        <v>65</v>
      </c>
      <c r="I537" s="68" t="s">
        <v>787</v>
      </c>
      <c r="J537" s="23" t="s">
        <v>788</v>
      </c>
      <c r="K537" s="23"/>
      <c r="L537" s="32" t="s">
        <v>811</v>
      </c>
      <c r="M537" s="28"/>
      <c r="N537" s="94"/>
      <c r="O537" s="30">
        <v>43067</v>
      </c>
      <c r="P537" s="17">
        <f t="shared" si="96"/>
        <v>45535</v>
      </c>
      <c r="Q537" s="167">
        <v>10</v>
      </c>
      <c r="R537" s="32">
        <v>120</v>
      </c>
      <c r="S537" s="32">
        <f t="shared" si="100"/>
        <v>81</v>
      </c>
      <c r="T537" s="32">
        <f t="shared" si="99"/>
        <v>39</v>
      </c>
      <c r="U537" s="34">
        <v>0.1</v>
      </c>
      <c r="V537" s="35">
        <v>67000</v>
      </c>
      <c r="W537" s="36">
        <f t="shared" si="101"/>
        <v>558.33333333333337</v>
      </c>
      <c r="X537" s="36">
        <f t="shared" si="102"/>
        <v>45225</v>
      </c>
      <c r="Y537" s="131" t="e">
        <f>V537-#REF!</f>
        <v>#REF!</v>
      </c>
      <c r="Z537" s="36">
        <f t="shared" si="98"/>
        <v>21775</v>
      </c>
      <c r="AA537" s="23" t="s">
        <v>45</v>
      </c>
      <c r="AB537" s="28" t="s">
        <v>37</v>
      </c>
      <c r="AC537" s="120"/>
    </row>
    <row r="538" spans="1:29" s="38" customFormat="1" x14ac:dyDescent="0.25">
      <c r="A538" s="22">
        <v>36</v>
      </c>
      <c r="B538" s="168">
        <v>1385</v>
      </c>
      <c r="C538" s="93" t="s">
        <v>803</v>
      </c>
      <c r="D538" s="26"/>
      <c r="E538" s="66" t="s">
        <v>810</v>
      </c>
      <c r="F538" s="335" t="s">
        <v>73</v>
      </c>
      <c r="G538" s="68" t="s">
        <v>30</v>
      </c>
      <c r="H538" s="23" t="s">
        <v>43</v>
      </c>
      <c r="I538" s="68" t="s">
        <v>787</v>
      </c>
      <c r="J538" s="23" t="s">
        <v>788</v>
      </c>
      <c r="K538" s="23"/>
      <c r="L538" s="32" t="s">
        <v>811</v>
      </c>
      <c r="M538" s="28"/>
      <c r="N538" s="94"/>
      <c r="O538" s="30">
        <v>43067</v>
      </c>
      <c r="P538" s="17">
        <f t="shared" si="96"/>
        <v>45535</v>
      </c>
      <c r="Q538" s="167">
        <v>10</v>
      </c>
      <c r="R538" s="32">
        <v>120</v>
      </c>
      <c r="S538" s="32">
        <f t="shared" si="100"/>
        <v>81</v>
      </c>
      <c r="T538" s="32">
        <f t="shared" si="99"/>
        <v>39</v>
      </c>
      <c r="U538" s="34">
        <v>0.1</v>
      </c>
      <c r="V538" s="35">
        <v>67000</v>
      </c>
      <c r="W538" s="36">
        <f t="shared" si="101"/>
        <v>558.33333333333337</v>
      </c>
      <c r="X538" s="36">
        <f t="shared" si="102"/>
        <v>45225</v>
      </c>
      <c r="Y538" s="131" t="e">
        <f>V538-#REF!</f>
        <v>#REF!</v>
      </c>
      <c r="Z538" s="36">
        <f t="shared" si="98"/>
        <v>21775</v>
      </c>
      <c r="AA538" s="23" t="s">
        <v>45</v>
      </c>
      <c r="AB538" s="28" t="s">
        <v>37</v>
      </c>
      <c r="AC538" s="120"/>
    </row>
    <row r="539" spans="1:29" s="38" customFormat="1" x14ac:dyDescent="0.25">
      <c r="A539" s="22">
        <v>37</v>
      </c>
      <c r="B539" s="168">
        <v>1386</v>
      </c>
      <c r="C539" s="93" t="s">
        <v>803</v>
      </c>
      <c r="D539" s="26"/>
      <c r="E539" s="66" t="s">
        <v>810</v>
      </c>
      <c r="F539" s="335" t="s">
        <v>73</v>
      </c>
      <c r="G539" s="68" t="s">
        <v>30</v>
      </c>
      <c r="H539" s="23" t="s">
        <v>43</v>
      </c>
      <c r="I539" s="68" t="s">
        <v>787</v>
      </c>
      <c r="J539" s="23" t="s">
        <v>788</v>
      </c>
      <c r="K539" s="23"/>
      <c r="L539" s="32" t="s">
        <v>811</v>
      </c>
      <c r="M539" s="28"/>
      <c r="N539" s="94"/>
      <c r="O539" s="30">
        <v>43067</v>
      </c>
      <c r="P539" s="17">
        <f t="shared" si="96"/>
        <v>45535</v>
      </c>
      <c r="Q539" s="167">
        <v>10</v>
      </c>
      <c r="R539" s="32">
        <v>120</v>
      </c>
      <c r="S539" s="32">
        <f t="shared" si="100"/>
        <v>81</v>
      </c>
      <c r="T539" s="32">
        <f t="shared" si="99"/>
        <v>39</v>
      </c>
      <c r="U539" s="34">
        <v>0.1</v>
      </c>
      <c r="V539" s="35">
        <v>67000</v>
      </c>
      <c r="W539" s="36">
        <f t="shared" si="101"/>
        <v>558.33333333333337</v>
      </c>
      <c r="X539" s="36">
        <f t="shared" si="102"/>
        <v>45225</v>
      </c>
      <c r="Y539" s="131" t="e">
        <f>V539-#REF!</f>
        <v>#REF!</v>
      </c>
      <c r="Z539" s="36">
        <f t="shared" si="98"/>
        <v>21775</v>
      </c>
      <c r="AA539" s="23" t="s">
        <v>45</v>
      </c>
      <c r="AB539" s="28" t="s">
        <v>37</v>
      </c>
      <c r="AC539" s="120"/>
    </row>
    <row r="540" spans="1:29" s="38" customFormat="1" x14ac:dyDescent="0.25">
      <c r="A540" s="22">
        <v>38</v>
      </c>
      <c r="B540" s="168">
        <v>1387</v>
      </c>
      <c r="C540" s="93" t="s">
        <v>803</v>
      </c>
      <c r="D540" s="26"/>
      <c r="E540" s="66" t="s">
        <v>810</v>
      </c>
      <c r="F540" s="335" t="s">
        <v>73</v>
      </c>
      <c r="G540" s="68" t="s">
        <v>30</v>
      </c>
      <c r="H540" s="23" t="s">
        <v>43</v>
      </c>
      <c r="I540" s="68" t="s">
        <v>787</v>
      </c>
      <c r="J540" s="23" t="s">
        <v>788</v>
      </c>
      <c r="K540" s="23"/>
      <c r="L540" s="32" t="s">
        <v>811</v>
      </c>
      <c r="M540" s="28"/>
      <c r="N540" s="94"/>
      <c r="O540" s="30">
        <v>43067</v>
      </c>
      <c r="P540" s="17">
        <f t="shared" si="96"/>
        <v>45535</v>
      </c>
      <c r="Q540" s="167">
        <v>10</v>
      </c>
      <c r="R540" s="32">
        <v>120</v>
      </c>
      <c r="S540" s="32">
        <f t="shared" si="100"/>
        <v>81</v>
      </c>
      <c r="T540" s="32">
        <f t="shared" si="99"/>
        <v>39</v>
      </c>
      <c r="U540" s="34">
        <v>0.1</v>
      </c>
      <c r="V540" s="35">
        <v>67000</v>
      </c>
      <c r="W540" s="36">
        <f t="shared" si="101"/>
        <v>558.33333333333337</v>
      </c>
      <c r="X540" s="36">
        <f t="shared" si="102"/>
        <v>45225</v>
      </c>
      <c r="Y540" s="131" t="e">
        <f>V540-#REF!</f>
        <v>#REF!</v>
      </c>
      <c r="Z540" s="36">
        <f t="shared" si="98"/>
        <v>21775</v>
      </c>
      <c r="AA540" s="23" t="s">
        <v>45</v>
      </c>
      <c r="AB540" s="28" t="s">
        <v>37</v>
      </c>
      <c r="AC540" s="120"/>
    </row>
    <row r="541" spans="1:29" s="38" customFormat="1" x14ac:dyDescent="0.25">
      <c r="A541" s="22">
        <v>39</v>
      </c>
      <c r="B541" s="168">
        <v>1388</v>
      </c>
      <c r="C541" s="93" t="s">
        <v>803</v>
      </c>
      <c r="D541" s="26"/>
      <c r="E541" s="66" t="s">
        <v>810</v>
      </c>
      <c r="F541" s="335" t="s">
        <v>73</v>
      </c>
      <c r="G541" s="68" t="s">
        <v>30</v>
      </c>
      <c r="H541" s="23" t="s">
        <v>43</v>
      </c>
      <c r="I541" s="68" t="s">
        <v>787</v>
      </c>
      <c r="J541" s="23" t="s">
        <v>788</v>
      </c>
      <c r="K541" s="23"/>
      <c r="L541" s="32" t="s">
        <v>811</v>
      </c>
      <c r="M541" s="28"/>
      <c r="N541" s="94"/>
      <c r="O541" s="30">
        <v>43067</v>
      </c>
      <c r="P541" s="17">
        <f t="shared" si="96"/>
        <v>45535</v>
      </c>
      <c r="Q541" s="167">
        <v>10</v>
      </c>
      <c r="R541" s="32">
        <v>120</v>
      </c>
      <c r="S541" s="32">
        <f t="shared" si="100"/>
        <v>81</v>
      </c>
      <c r="T541" s="32">
        <f t="shared" si="99"/>
        <v>39</v>
      </c>
      <c r="U541" s="34">
        <v>0.1</v>
      </c>
      <c r="V541" s="35">
        <v>67000</v>
      </c>
      <c r="W541" s="36">
        <f t="shared" si="101"/>
        <v>558.33333333333337</v>
      </c>
      <c r="X541" s="36">
        <f t="shared" si="102"/>
        <v>45225</v>
      </c>
      <c r="Y541" s="131" t="e">
        <f>V541-#REF!</f>
        <v>#REF!</v>
      </c>
      <c r="Z541" s="36">
        <f t="shared" si="98"/>
        <v>21775</v>
      </c>
      <c r="AA541" s="23" t="s">
        <v>45</v>
      </c>
      <c r="AB541" s="28" t="s">
        <v>37</v>
      </c>
      <c r="AC541" s="120"/>
    </row>
    <row r="542" spans="1:29" s="38" customFormat="1" x14ac:dyDescent="0.25">
      <c r="A542" s="22">
        <v>40</v>
      </c>
      <c r="B542" s="168">
        <v>1389</v>
      </c>
      <c r="C542" s="93" t="s">
        <v>812</v>
      </c>
      <c r="D542" s="26"/>
      <c r="E542" s="66"/>
      <c r="F542" s="335" t="s">
        <v>73</v>
      </c>
      <c r="G542" s="68" t="s">
        <v>30</v>
      </c>
      <c r="H542" s="23" t="s">
        <v>43</v>
      </c>
      <c r="I542" s="68" t="s">
        <v>787</v>
      </c>
      <c r="J542" s="23" t="s">
        <v>788</v>
      </c>
      <c r="K542" s="23"/>
      <c r="L542" s="32" t="s">
        <v>813</v>
      </c>
      <c r="M542" s="28"/>
      <c r="N542" s="94"/>
      <c r="O542" s="30">
        <v>43066</v>
      </c>
      <c r="P542" s="17">
        <f t="shared" si="96"/>
        <v>45535</v>
      </c>
      <c r="Q542" s="167">
        <v>10</v>
      </c>
      <c r="R542" s="32">
        <v>120</v>
      </c>
      <c r="S542" s="32">
        <f t="shared" si="100"/>
        <v>81</v>
      </c>
      <c r="T542" s="32">
        <f t="shared" si="99"/>
        <v>39</v>
      </c>
      <c r="U542" s="34">
        <v>0.1</v>
      </c>
      <c r="V542" s="35">
        <v>59099.14</v>
      </c>
      <c r="W542" s="36">
        <f t="shared" si="101"/>
        <v>492.49283333333335</v>
      </c>
      <c r="X542" s="36">
        <f t="shared" si="102"/>
        <v>39891.919500000004</v>
      </c>
      <c r="Y542" s="131" t="e">
        <f>V542-#REF!</f>
        <v>#REF!</v>
      </c>
      <c r="Z542" s="36">
        <f t="shared" si="98"/>
        <v>19207.220499999996</v>
      </c>
      <c r="AA542" s="23" t="s">
        <v>45</v>
      </c>
      <c r="AB542" s="28" t="s">
        <v>37</v>
      </c>
      <c r="AC542" s="120"/>
    </row>
    <row r="543" spans="1:29" s="38" customFormat="1" x14ac:dyDescent="0.25">
      <c r="A543" s="22">
        <v>42</v>
      </c>
      <c r="B543" s="168">
        <v>1410</v>
      </c>
      <c r="C543" s="93" t="s">
        <v>814</v>
      </c>
      <c r="D543" s="26"/>
      <c r="E543" s="66" t="s">
        <v>815</v>
      </c>
      <c r="F543" s="335" t="s">
        <v>417</v>
      </c>
      <c r="G543" s="68" t="s">
        <v>30</v>
      </c>
      <c r="H543" s="23" t="s">
        <v>43</v>
      </c>
      <c r="I543" s="68" t="s">
        <v>787</v>
      </c>
      <c r="J543" s="23" t="s">
        <v>788</v>
      </c>
      <c r="K543" s="23"/>
      <c r="L543" s="32" t="s">
        <v>656</v>
      </c>
      <c r="M543" s="28"/>
      <c r="N543" s="94"/>
      <c r="O543" s="30">
        <v>43209</v>
      </c>
      <c r="P543" s="17">
        <f t="shared" si="96"/>
        <v>45535</v>
      </c>
      <c r="Q543" s="167">
        <v>10</v>
      </c>
      <c r="R543" s="32">
        <v>120</v>
      </c>
      <c r="S543" s="32">
        <f t="shared" si="100"/>
        <v>76</v>
      </c>
      <c r="T543" s="32">
        <f t="shared" si="99"/>
        <v>44</v>
      </c>
      <c r="U543" s="34">
        <v>0.1</v>
      </c>
      <c r="V543" s="35">
        <v>91238</v>
      </c>
      <c r="W543" s="36">
        <f t="shared" si="101"/>
        <v>760.31666666666672</v>
      </c>
      <c r="X543" s="36">
        <f t="shared" si="102"/>
        <v>57784.066666666673</v>
      </c>
      <c r="Y543" s="131" t="e">
        <f>V543-#REF!</f>
        <v>#REF!</v>
      </c>
      <c r="Z543" s="36">
        <f t="shared" si="98"/>
        <v>33453.933333333327</v>
      </c>
      <c r="AA543" s="23" t="s">
        <v>45</v>
      </c>
      <c r="AB543" s="28" t="s">
        <v>37</v>
      </c>
      <c r="AC543" s="120"/>
    </row>
    <row r="544" spans="1:29" s="38" customFormat="1" x14ac:dyDescent="0.25">
      <c r="A544" s="22">
        <v>43</v>
      </c>
      <c r="B544" s="168">
        <v>1411</v>
      </c>
      <c r="C544" s="93" t="s">
        <v>814</v>
      </c>
      <c r="D544" s="26"/>
      <c r="E544" s="66" t="s">
        <v>815</v>
      </c>
      <c r="F544" s="335" t="s">
        <v>417</v>
      </c>
      <c r="G544" s="68" t="s">
        <v>30</v>
      </c>
      <c r="H544" s="23" t="s">
        <v>43</v>
      </c>
      <c r="I544" s="68" t="s">
        <v>787</v>
      </c>
      <c r="J544" s="23" t="s">
        <v>788</v>
      </c>
      <c r="K544" s="23"/>
      <c r="L544" s="32" t="s">
        <v>656</v>
      </c>
      <c r="M544" s="28"/>
      <c r="N544" s="94"/>
      <c r="O544" s="30">
        <v>43209</v>
      </c>
      <c r="P544" s="17">
        <f t="shared" si="96"/>
        <v>45535</v>
      </c>
      <c r="Q544" s="167">
        <v>10</v>
      </c>
      <c r="R544" s="32">
        <v>120</v>
      </c>
      <c r="S544" s="32">
        <f t="shared" si="100"/>
        <v>76</v>
      </c>
      <c r="T544" s="32">
        <f t="shared" si="99"/>
        <v>44</v>
      </c>
      <c r="U544" s="34">
        <v>0.1</v>
      </c>
      <c r="V544" s="35">
        <v>91238</v>
      </c>
      <c r="W544" s="36">
        <f t="shared" si="101"/>
        <v>760.31666666666672</v>
      </c>
      <c r="X544" s="36">
        <f t="shared" si="102"/>
        <v>57784.066666666673</v>
      </c>
      <c r="Y544" s="131" t="e">
        <f>V544-#REF!</f>
        <v>#REF!</v>
      </c>
      <c r="Z544" s="36">
        <f t="shared" si="98"/>
        <v>33453.933333333327</v>
      </c>
      <c r="AA544" s="23" t="s">
        <v>45</v>
      </c>
      <c r="AB544" s="28" t="s">
        <v>37</v>
      </c>
      <c r="AC544" s="120"/>
    </row>
    <row r="545" spans="1:29" s="38" customFormat="1" x14ac:dyDescent="0.25">
      <c r="A545" s="22">
        <v>44</v>
      </c>
      <c r="B545" s="168">
        <v>1412</v>
      </c>
      <c r="C545" s="93" t="s">
        <v>814</v>
      </c>
      <c r="D545" s="26"/>
      <c r="E545" s="66" t="s">
        <v>815</v>
      </c>
      <c r="F545" s="335" t="s">
        <v>417</v>
      </c>
      <c r="G545" s="68" t="s">
        <v>30</v>
      </c>
      <c r="H545" s="23" t="s">
        <v>43</v>
      </c>
      <c r="I545" s="68" t="s">
        <v>787</v>
      </c>
      <c r="J545" s="23" t="s">
        <v>788</v>
      </c>
      <c r="K545" s="23"/>
      <c r="L545" s="32" t="s">
        <v>656</v>
      </c>
      <c r="M545" s="28"/>
      <c r="N545" s="94"/>
      <c r="O545" s="30">
        <v>43209</v>
      </c>
      <c r="P545" s="17">
        <f t="shared" si="96"/>
        <v>45535</v>
      </c>
      <c r="Q545" s="167">
        <v>10</v>
      </c>
      <c r="R545" s="32">
        <v>120</v>
      </c>
      <c r="S545" s="32">
        <f t="shared" si="100"/>
        <v>76</v>
      </c>
      <c r="T545" s="32">
        <f t="shared" si="99"/>
        <v>44</v>
      </c>
      <c r="U545" s="34">
        <v>0.1</v>
      </c>
      <c r="V545" s="35">
        <v>91238</v>
      </c>
      <c r="W545" s="36">
        <f t="shared" si="101"/>
        <v>760.31666666666672</v>
      </c>
      <c r="X545" s="36">
        <f t="shared" si="102"/>
        <v>57784.066666666673</v>
      </c>
      <c r="Y545" s="131" t="e">
        <f>V545-#REF!</f>
        <v>#REF!</v>
      </c>
      <c r="Z545" s="36">
        <f t="shared" si="98"/>
        <v>33453.933333333327</v>
      </c>
      <c r="AA545" s="23" t="s">
        <v>45</v>
      </c>
      <c r="AB545" s="28" t="s">
        <v>37</v>
      </c>
      <c r="AC545" s="120"/>
    </row>
    <row r="546" spans="1:29" s="38" customFormat="1" x14ac:dyDescent="0.25">
      <c r="A546" s="22">
        <v>45</v>
      </c>
      <c r="B546" s="168">
        <v>1413</v>
      </c>
      <c r="C546" s="93" t="s">
        <v>814</v>
      </c>
      <c r="D546" s="26"/>
      <c r="E546" s="66" t="s">
        <v>815</v>
      </c>
      <c r="F546" s="335" t="s">
        <v>417</v>
      </c>
      <c r="G546" s="68" t="s">
        <v>30</v>
      </c>
      <c r="H546" s="23" t="s">
        <v>43</v>
      </c>
      <c r="I546" s="68" t="s">
        <v>787</v>
      </c>
      <c r="J546" s="23" t="s">
        <v>788</v>
      </c>
      <c r="K546" s="23"/>
      <c r="L546" s="32" t="s">
        <v>656</v>
      </c>
      <c r="M546" s="28"/>
      <c r="N546" s="94"/>
      <c r="O546" s="30">
        <v>43209</v>
      </c>
      <c r="P546" s="17">
        <f t="shared" si="96"/>
        <v>45535</v>
      </c>
      <c r="Q546" s="167">
        <v>10</v>
      </c>
      <c r="R546" s="32">
        <v>120</v>
      </c>
      <c r="S546" s="32">
        <f t="shared" si="100"/>
        <v>76</v>
      </c>
      <c r="T546" s="32">
        <f t="shared" si="99"/>
        <v>44</v>
      </c>
      <c r="U546" s="34">
        <v>0.1</v>
      </c>
      <c r="V546" s="35">
        <v>91238</v>
      </c>
      <c r="W546" s="36">
        <f t="shared" si="101"/>
        <v>760.31666666666672</v>
      </c>
      <c r="X546" s="36">
        <f t="shared" si="102"/>
        <v>57784.066666666673</v>
      </c>
      <c r="Y546" s="131" t="e">
        <f>V546-#REF!</f>
        <v>#REF!</v>
      </c>
      <c r="Z546" s="36">
        <f t="shared" si="98"/>
        <v>33453.933333333327</v>
      </c>
      <c r="AA546" s="23" t="s">
        <v>45</v>
      </c>
      <c r="AB546" s="28" t="s">
        <v>37</v>
      </c>
      <c r="AC546" s="120"/>
    </row>
    <row r="547" spans="1:29" s="38" customFormat="1" x14ac:dyDescent="0.25">
      <c r="A547" s="22">
        <v>46</v>
      </c>
      <c r="B547" s="168">
        <v>1414</v>
      </c>
      <c r="C547" s="93" t="s">
        <v>814</v>
      </c>
      <c r="D547" s="26"/>
      <c r="E547" s="66" t="s">
        <v>815</v>
      </c>
      <c r="F547" s="335" t="s">
        <v>417</v>
      </c>
      <c r="G547" s="68" t="s">
        <v>30</v>
      </c>
      <c r="H547" s="23" t="s">
        <v>43</v>
      </c>
      <c r="I547" s="68" t="s">
        <v>787</v>
      </c>
      <c r="J547" s="23" t="s">
        <v>788</v>
      </c>
      <c r="K547" s="23"/>
      <c r="L547" s="32" t="s">
        <v>656</v>
      </c>
      <c r="M547" s="28"/>
      <c r="N547" s="94"/>
      <c r="O547" s="30">
        <v>43209</v>
      </c>
      <c r="P547" s="17">
        <f t="shared" si="96"/>
        <v>45535</v>
      </c>
      <c r="Q547" s="167">
        <v>10</v>
      </c>
      <c r="R547" s="32">
        <v>120</v>
      </c>
      <c r="S547" s="32">
        <f t="shared" si="100"/>
        <v>76</v>
      </c>
      <c r="T547" s="32">
        <f t="shared" si="99"/>
        <v>44</v>
      </c>
      <c r="U547" s="34">
        <v>0.1</v>
      </c>
      <c r="V547" s="35">
        <v>91238</v>
      </c>
      <c r="W547" s="36">
        <f t="shared" si="101"/>
        <v>760.31666666666672</v>
      </c>
      <c r="X547" s="36">
        <f t="shared" si="102"/>
        <v>57784.066666666673</v>
      </c>
      <c r="Y547" s="131" t="e">
        <f>V547-#REF!</f>
        <v>#REF!</v>
      </c>
      <c r="Z547" s="36">
        <f t="shared" si="98"/>
        <v>33453.933333333327</v>
      </c>
      <c r="AA547" s="23" t="s">
        <v>45</v>
      </c>
      <c r="AB547" s="28" t="s">
        <v>37</v>
      </c>
      <c r="AC547" s="120"/>
    </row>
    <row r="548" spans="1:29" s="38" customFormat="1" x14ac:dyDescent="0.25">
      <c r="A548" s="22">
        <v>47</v>
      </c>
      <c r="B548" s="168">
        <v>1415</v>
      </c>
      <c r="C548" s="93" t="s">
        <v>814</v>
      </c>
      <c r="D548" s="26"/>
      <c r="E548" s="66" t="s">
        <v>815</v>
      </c>
      <c r="F548" s="335" t="s">
        <v>417</v>
      </c>
      <c r="G548" s="68" t="s">
        <v>30</v>
      </c>
      <c r="H548" s="23" t="s">
        <v>43</v>
      </c>
      <c r="I548" s="68" t="s">
        <v>787</v>
      </c>
      <c r="J548" s="23" t="s">
        <v>788</v>
      </c>
      <c r="K548" s="23"/>
      <c r="L548" s="32" t="s">
        <v>656</v>
      </c>
      <c r="M548" s="28"/>
      <c r="N548" s="94"/>
      <c r="O548" s="30">
        <v>43209</v>
      </c>
      <c r="P548" s="17">
        <f t="shared" si="96"/>
        <v>45535</v>
      </c>
      <c r="Q548" s="167">
        <v>10</v>
      </c>
      <c r="R548" s="32">
        <v>120</v>
      </c>
      <c r="S548" s="32">
        <f t="shared" si="100"/>
        <v>76</v>
      </c>
      <c r="T548" s="32">
        <f t="shared" si="99"/>
        <v>44</v>
      </c>
      <c r="U548" s="34">
        <v>0.1</v>
      </c>
      <c r="V548" s="35">
        <v>91238</v>
      </c>
      <c r="W548" s="36">
        <f t="shared" si="101"/>
        <v>760.31666666666672</v>
      </c>
      <c r="X548" s="36">
        <f t="shared" si="102"/>
        <v>57784.066666666673</v>
      </c>
      <c r="Y548" s="131" t="e">
        <f>V548-#REF!</f>
        <v>#REF!</v>
      </c>
      <c r="Z548" s="36">
        <f t="shared" si="98"/>
        <v>33453.933333333327</v>
      </c>
      <c r="AA548" s="23" t="s">
        <v>45</v>
      </c>
      <c r="AB548" s="28" t="s">
        <v>37</v>
      </c>
      <c r="AC548" s="120"/>
    </row>
    <row r="549" spans="1:29" s="38" customFormat="1" x14ac:dyDescent="0.25">
      <c r="A549" s="22">
        <v>48</v>
      </c>
      <c r="B549" s="168">
        <v>1416</v>
      </c>
      <c r="C549" s="93" t="s">
        <v>814</v>
      </c>
      <c r="D549" s="26"/>
      <c r="E549" s="66" t="s">
        <v>815</v>
      </c>
      <c r="F549" s="335" t="s">
        <v>229</v>
      </c>
      <c r="G549" s="68" t="s">
        <v>30</v>
      </c>
      <c r="H549" s="23" t="s">
        <v>43</v>
      </c>
      <c r="I549" s="68" t="s">
        <v>787</v>
      </c>
      <c r="J549" s="23" t="s">
        <v>788</v>
      </c>
      <c r="K549" s="23"/>
      <c r="L549" s="32" t="s">
        <v>656</v>
      </c>
      <c r="M549" s="28"/>
      <c r="N549" s="94"/>
      <c r="O549" s="30">
        <v>43209</v>
      </c>
      <c r="P549" s="17">
        <f t="shared" si="96"/>
        <v>45535</v>
      </c>
      <c r="Q549" s="167">
        <v>10</v>
      </c>
      <c r="R549" s="32">
        <v>120</v>
      </c>
      <c r="S549" s="32">
        <f t="shared" si="100"/>
        <v>76</v>
      </c>
      <c r="T549" s="32">
        <f t="shared" si="99"/>
        <v>44</v>
      </c>
      <c r="U549" s="34">
        <v>0.1</v>
      </c>
      <c r="V549" s="35">
        <v>91238</v>
      </c>
      <c r="W549" s="36">
        <f t="shared" si="101"/>
        <v>760.31666666666672</v>
      </c>
      <c r="X549" s="36">
        <f t="shared" si="102"/>
        <v>57784.066666666673</v>
      </c>
      <c r="Y549" s="131" t="e">
        <f>V549-#REF!</f>
        <v>#REF!</v>
      </c>
      <c r="Z549" s="36">
        <f t="shared" si="98"/>
        <v>33453.933333333327</v>
      </c>
      <c r="AA549" s="23" t="s">
        <v>45</v>
      </c>
      <c r="AB549" s="28" t="s">
        <v>37</v>
      </c>
      <c r="AC549" s="120"/>
    </row>
    <row r="550" spans="1:29" s="38" customFormat="1" x14ac:dyDescent="0.25">
      <c r="A550" s="22">
        <v>49</v>
      </c>
      <c r="B550" s="168">
        <v>1417</v>
      </c>
      <c r="C550" s="93" t="s">
        <v>814</v>
      </c>
      <c r="D550" s="26"/>
      <c r="E550" s="66" t="s">
        <v>815</v>
      </c>
      <c r="F550" s="335" t="s">
        <v>417</v>
      </c>
      <c r="G550" s="68" t="s">
        <v>30</v>
      </c>
      <c r="H550" s="23" t="s">
        <v>43</v>
      </c>
      <c r="I550" s="68" t="s">
        <v>787</v>
      </c>
      <c r="J550" s="23" t="s">
        <v>788</v>
      </c>
      <c r="K550" s="23"/>
      <c r="L550" s="32" t="s">
        <v>656</v>
      </c>
      <c r="M550" s="28"/>
      <c r="N550" s="94"/>
      <c r="O550" s="30">
        <v>43209</v>
      </c>
      <c r="P550" s="17">
        <f t="shared" si="96"/>
        <v>45535</v>
      </c>
      <c r="Q550" s="167">
        <v>10</v>
      </c>
      <c r="R550" s="32">
        <v>120</v>
      </c>
      <c r="S550" s="32">
        <f t="shared" si="100"/>
        <v>76</v>
      </c>
      <c r="T550" s="32">
        <f t="shared" si="99"/>
        <v>44</v>
      </c>
      <c r="U550" s="34">
        <v>0.1</v>
      </c>
      <c r="V550" s="35">
        <v>91238</v>
      </c>
      <c r="W550" s="36">
        <f t="shared" si="101"/>
        <v>760.31666666666672</v>
      </c>
      <c r="X550" s="36">
        <f t="shared" si="102"/>
        <v>57784.066666666673</v>
      </c>
      <c r="Y550" s="131" t="e">
        <f>V550-#REF!</f>
        <v>#REF!</v>
      </c>
      <c r="Z550" s="36">
        <f t="shared" si="98"/>
        <v>33453.933333333327</v>
      </c>
      <c r="AA550" s="23" t="s">
        <v>45</v>
      </c>
      <c r="AB550" s="28" t="s">
        <v>37</v>
      </c>
      <c r="AC550" s="120"/>
    </row>
    <row r="551" spans="1:29" s="38" customFormat="1" x14ac:dyDescent="0.25">
      <c r="A551" s="22">
        <v>50</v>
      </c>
      <c r="B551" s="168">
        <v>1418</v>
      </c>
      <c r="C551" s="93" t="s">
        <v>814</v>
      </c>
      <c r="D551" s="26"/>
      <c r="E551" s="66" t="s">
        <v>815</v>
      </c>
      <c r="F551" s="335" t="s">
        <v>417</v>
      </c>
      <c r="G551" s="68" t="s">
        <v>30</v>
      </c>
      <c r="H551" s="23" t="s">
        <v>43</v>
      </c>
      <c r="I551" s="68" t="s">
        <v>787</v>
      </c>
      <c r="J551" s="23" t="s">
        <v>788</v>
      </c>
      <c r="K551" s="23"/>
      <c r="L551" s="32" t="s">
        <v>656</v>
      </c>
      <c r="M551" s="28"/>
      <c r="N551" s="94"/>
      <c r="O551" s="30">
        <v>43209</v>
      </c>
      <c r="P551" s="17">
        <f t="shared" si="96"/>
        <v>45535</v>
      </c>
      <c r="Q551" s="167">
        <v>10</v>
      </c>
      <c r="R551" s="32">
        <v>120</v>
      </c>
      <c r="S551" s="32">
        <f t="shared" si="100"/>
        <v>76</v>
      </c>
      <c r="T551" s="32">
        <f t="shared" si="99"/>
        <v>44</v>
      </c>
      <c r="U551" s="34">
        <v>0.1</v>
      </c>
      <c r="V551" s="35">
        <v>91238</v>
      </c>
      <c r="W551" s="36">
        <f t="shared" si="101"/>
        <v>760.31666666666672</v>
      </c>
      <c r="X551" s="36">
        <f t="shared" si="102"/>
        <v>57784.066666666673</v>
      </c>
      <c r="Y551" s="131" t="e">
        <f>V551-#REF!</f>
        <v>#REF!</v>
      </c>
      <c r="Z551" s="36">
        <f t="shared" si="98"/>
        <v>33453.933333333327</v>
      </c>
      <c r="AA551" s="23" t="s">
        <v>45</v>
      </c>
      <c r="AB551" s="28" t="s">
        <v>37</v>
      </c>
      <c r="AC551" s="120"/>
    </row>
    <row r="552" spans="1:29" s="38" customFormat="1" x14ac:dyDescent="0.25">
      <c r="A552" s="22">
        <v>51</v>
      </c>
      <c r="B552" s="168">
        <v>1419</v>
      </c>
      <c r="C552" s="93" t="s">
        <v>814</v>
      </c>
      <c r="D552" s="26"/>
      <c r="E552" s="66" t="s">
        <v>815</v>
      </c>
      <c r="F552" s="335" t="s">
        <v>417</v>
      </c>
      <c r="G552" s="68" t="s">
        <v>30</v>
      </c>
      <c r="H552" s="23" t="s">
        <v>43</v>
      </c>
      <c r="I552" s="68" t="s">
        <v>787</v>
      </c>
      <c r="J552" s="23" t="s">
        <v>788</v>
      </c>
      <c r="K552" s="23"/>
      <c r="L552" s="32" t="s">
        <v>656</v>
      </c>
      <c r="M552" s="28"/>
      <c r="N552" s="94"/>
      <c r="O552" s="30">
        <v>43209</v>
      </c>
      <c r="P552" s="17">
        <f t="shared" si="96"/>
        <v>45535</v>
      </c>
      <c r="Q552" s="167">
        <v>10</v>
      </c>
      <c r="R552" s="32">
        <v>120</v>
      </c>
      <c r="S552" s="32">
        <f t="shared" si="100"/>
        <v>76</v>
      </c>
      <c r="T552" s="32">
        <f t="shared" si="99"/>
        <v>44</v>
      </c>
      <c r="U552" s="34">
        <v>0.1</v>
      </c>
      <c r="V552" s="35">
        <v>91238</v>
      </c>
      <c r="W552" s="36">
        <f t="shared" si="101"/>
        <v>760.31666666666672</v>
      </c>
      <c r="X552" s="36">
        <f t="shared" si="102"/>
        <v>57784.066666666673</v>
      </c>
      <c r="Y552" s="131" t="e">
        <f>V552-#REF!</f>
        <v>#REF!</v>
      </c>
      <c r="Z552" s="36">
        <f t="shared" si="98"/>
        <v>33453.933333333327</v>
      </c>
      <c r="AA552" s="23" t="s">
        <v>45</v>
      </c>
      <c r="AB552" s="28" t="s">
        <v>37</v>
      </c>
      <c r="AC552" s="120"/>
    </row>
    <row r="553" spans="1:29" s="38" customFormat="1" x14ac:dyDescent="0.25">
      <c r="A553" s="22">
        <v>52</v>
      </c>
      <c r="B553" s="168">
        <v>1421</v>
      </c>
      <c r="C553" s="93" t="s">
        <v>814</v>
      </c>
      <c r="D553" s="26"/>
      <c r="E553" s="66" t="s">
        <v>815</v>
      </c>
      <c r="F553" s="335" t="s">
        <v>320</v>
      </c>
      <c r="G553" s="68" t="s">
        <v>30</v>
      </c>
      <c r="H553" s="23" t="s">
        <v>65</v>
      </c>
      <c r="I553" s="68" t="s">
        <v>787</v>
      </c>
      <c r="J553" s="23" t="s">
        <v>788</v>
      </c>
      <c r="K553" s="23"/>
      <c r="L553" s="32" t="s">
        <v>656</v>
      </c>
      <c r="M553" s="28"/>
      <c r="N553" s="94"/>
      <c r="O553" s="30">
        <v>43230</v>
      </c>
      <c r="P553" s="17">
        <f t="shared" si="96"/>
        <v>45535</v>
      </c>
      <c r="Q553" s="167">
        <v>10</v>
      </c>
      <c r="R553" s="32">
        <v>120</v>
      </c>
      <c r="S553" s="32">
        <f t="shared" si="100"/>
        <v>75</v>
      </c>
      <c r="T553" s="32">
        <f t="shared" si="99"/>
        <v>45</v>
      </c>
      <c r="U553" s="34">
        <v>0.1</v>
      </c>
      <c r="V553" s="35">
        <v>91238</v>
      </c>
      <c r="W553" s="36">
        <f t="shared" si="101"/>
        <v>760.31666666666672</v>
      </c>
      <c r="X553" s="36">
        <f t="shared" si="102"/>
        <v>57023.750000000007</v>
      </c>
      <c r="Y553" s="131" t="e">
        <f>V553-#REF!</f>
        <v>#REF!</v>
      </c>
      <c r="Z553" s="36">
        <f t="shared" si="98"/>
        <v>34214.249999999993</v>
      </c>
      <c r="AA553" s="23" t="s">
        <v>45</v>
      </c>
      <c r="AB553" s="28" t="s">
        <v>37</v>
      </c>
      <c r="AC553" s="120"/>
    </row>
    <row r="554" spans="1:29" s="38" customFormat="1" x14ac:dyDescent="0.25">
      <c r="A554" s="22">
        <v>53</v>
      </c>
      <c r="B554" s="335">
        <v>1422</v>
      </c>
      <c r="C554" s="93" t="s">
        <v>816</v>
      </c>
      <c r="D554" s="26" t="s">
        <v>30</v>
      </c>
      <c r="E554" s="66"/>
      <c r="F554" s="335" t="s">
        <v>31</v>
      </c>
      <c r="G554" s="68" t="s">
        <v>30</v>
      </c>
      <c r="H554" s="23" t="s">
        <v>43</v>
      </c>
      <c r="I554" s="68" t="s">
        <v>787</v>
      </c>
      <c r="J554" s="23" t="s">
        <v>788</v>
      </c>
      <c r="K554" s="23"/>
      <c r="L554" s="32" t="s">
        <v>656</v>
      </c>
      <c r="M554" s="28"/>
      <c r="N554" s="94"/>
      <c r="O554" s="396">
        <v>43230</v>
      </c>
      <c r="P554" s="17">
        <f t="shared" si="96"/>
        <v>45535</v>
      </c>
      <c r="Q554" s="167">
        <v>10</v>
      </c>
      <c r="R554" s="32">
        <v>120</v>
      </c>
      <c r="S554" s="32">
        <f t="shared" si="100"/>
        <v>75</v>
      </c>
      <c r="T554" s="32">
        <f t="shared" si="99"/>
        <v>45</v>
      </c>
      <c r="U554" s="34">
        <v>0.1</v>
      </c>
      <c r="V554" s="35">
        <v>91238</v>
      </c>
      <c r="W554" s="36">
        <f t="shared" si="101"/>
        <v>760.31666666666672</v>
      </c>
      <c r="X554" s="36">
        <f t="shared" si="102"/>
        <v>57023.750000000007</v>
      </c>
      <c r="Y554" s="131" t="e">
        <f>V554-#REF!</f>
        <v>#REF!</v>
      </c>
      <c r="Z554" s="36">
        <f t="shared" si="98"/>
        <v>34214.249999999993</v>
      </c>
      <c r="AA554" s="66"/>
      <c r="AB554" s="119"/>
      <c r="AC554" s="120"/>
    </row>
    <row r="555" spans="1:29" s="38" customFormat="1" x14ac:dyDescent="0.25">
      <c r="A555" s="22">
        <v>54</v>
      </c>
      <c r="B555" s="168">
        <v>1423</v>
      </c>
      <c r="C555" s="93" t="s">
        <v>814</v>
      </c>
      <c r="D555" s="26"/>
      <c r="E555" s="66" t="s">
        <v>815</v>
      </c>
      <c r="F555" s="335" t="s">
        <v>389</v>
      </c>
      <c r="G555" s="68" t="s">
        <v>30</v>
      </c>
      <c r="H555" s="23" t="s">
        <v>65</v>
      </c>
      <c r="I555" s="68" t="s">
        <v>787</v>
      </c>
      <c r="J555" s="23" t="s">
        <v>788</v>
      </c>
      <c r="K555" s="23"/>
      <c r="L555" s="32" t="s">
        <v>656</v>
      </c>
      <c r="M555" s="28"/>
      <c r="N555" s="94"/>
      <c r="O555" s="30">
        <v>43230</v>
      </c>
      <c r="P555" s="17">
        <f t="shared" si="96"/>
        <v>45535</v>
      </c>
      <c r="Q555" s="167">
        <v>10</v>
      </c>
      <c r="R555" s="32">
        <v>120</v>
      </c>
      <c r="S555" s="32">
        <f t="shared" si="100"/>
        <v>75</v>
      </c>
      <c r="T555" s="32">
        <f t="shared" si="99"/>
        <v>45</v>
      </c>
      <c r="U555" s="34">
        <v>0.1</v>
      </c>
      <c r="V555" s="35">
        <v>91238</v>
      </c>
      <c r="W555" s="36">
        <f t="shared" si="101"/>
        <v>760.31666666666672</v>
      </c>
      <c r="X555" s="36">
        <f t="shared" si="102"/>
        <v>57023.750000000007</v>
      </c>
      <c r="Y555" s="131" t="e">
        <f>V555-#REF!</f>
        <v>#REF!</v>
      </c>
      <c r="Z555" s="36">
        <f t="shared" si="98"/>
        <v>34214.249999999993</v>
      </c>
      <c r="AA555" s="23" t="s">
        <v>45</v>
      </c>
      <c r="AB555" s="28" t="s">
        <v>37</v>
      </c>
      <c r="AC555" s="120"/>
    </row>
    <row r="556" spans="1:29" s="38" customFormat="1" x14ac:dyDescent="0.25">
      <c r="A556" s="22">
        <v>55</v>
      </c>
      <c r="B556" s="168">
        <v>1424</v>
      </c>
      <c r="C556" s="93" t="s">
        <v>814</v>
      </c>
      <c r="D556" s="26"/>
      <c r="E556" s="66" t="s">
        <v>815</v>
      </c>
      <c r="F556" s="335" t="s">
        <v>229</v>
      </c>
      <c r="G556" s="68" t="s">
        <v>30</v>
      </c>
      <c r="H556" s="23" t="s">
        <v>43</v>
      </c>
      <c r="I556" s="68" t="s">
        <v>787</v>
      </c>
      <c r="J556" s="23" t="s">
        <v>788</v>
      </c>
      <c r="K556" s="23"/>
      <c r="L556" s="32" t="s">
        <v>656</v>
      </c>
      <c r="M556" s="28"/>
      <c r="N556" s="94"/>
      <c r="O556" s="30">
        <v>43230</v>
      </c>
      <c r="P556" s="17">
        <f t="shared" si="96"/>
        <v>45535</v>
      </c>
      <c r="Q556" s="167">
        <v>10</v>
      </c>
      <c r="R556" s="32">
        <v>120</v>
      </c>
      <c r="S556" s="32">
        <f t="shared" si="100"/>
        <v>75</v>
      </c>
      <c r="T556" s="32">
        <f t="shared" si="99"/>
        <v>45</v>
      </c>
      <c r="U556" s="398">
        <v>0.1</v>
      </c>
      <c r="V556" s="35">
        <v>91238</v>
      </c>
      <c r="W556" s="36">
        <f t="shared" si="101"/>
        <v>760.31666666666672</v>
      </c>
      <c r="X556" s="36">
        <f t="shared" si="102"/>
        <v>57023.750000000007</v>
      </c>
      <c r="Y556" s="131" t="e">
        <f>V556-#REF!</f>
        <v>#REF!</v>
      </c>
      <c r="Z556" s="36">
        <f t="shared" si="98"/>
        <v>34214.249999999993</v>
      </c>
      <c r="AA556" s="23" t="s">
        <v>45</v>
      </c>
      <c r="AB556" s="28" t="s">
        <v>37</v>
      </c>
      <c r="AC556" s="120"/>
    </row>
    <row r="557" spans="1:29" s="38" customFormat="1" x14ac:dyDescent="0.25">
      <c r="A557" s="22">
        <v>56</v>
      </c>
      <c r="B557" s="399">
        <v>1425</v>
      </c>
      <c r="C557" s="93" t="s">
        <v>814</v>
      </c>
      <c r="D557" s="26"/>
      <c r="E557" s="66" t="s">
        <v>815</v>
      </c>
      <c r="F557" s="335" t="s">
        <v>391</v>
      </c>
      <c r="G557" s="68" t="s">
        <v>30</v>
      </c>
      <c r="H557" s="23" t="s">
        <v>43</v>
      </c>
      <c r="I557" s="68" t="s">
        <v>787</v>
      </c>
      <c r="J557" s="23" t="s">
        <v>788</v>
      </c>
      <c r="K557" s="400"/>
      <c r="L557" s="401" t="s">
        <v>656</v>
      </c>
      <c r="M557" s="400"/>
      <c r="N557" s="94"/>
      <c r="O557" s="30">
        <v>43230</v>
      </c>
      <c r="P557" s="17">
        <f t="shared" si="96"/>
        <v>45535</v>
      </c>
      <c r="Q557" s="402">
        <v>10</v>
      </c>
      <c r="R557" s="401">
        <v>120</v>
      </c>
      <c r="S557" s="401">
        <f t="shared" si="100"/>
        <v>75</v>
      </c>
      <c r="T557" s="32">
        <f t="shared" si="99"/>
        <v>45</v>
      </c>
      <c r="U557" s="403">
        <v>0.1</v>
      </c>
      <c r="V557" s="35">
        <v>91238</v>
      </c>
      <c r="W557" s="36">
        <f t="shared" si="101"/>
        <v>760.31666666666672</v>
      </c>
      <c r="X557" s="36">
        <f t="shared" si="102"/>
        <v>57023.750000000007</v>
      </c>
      <c r="Y557" s="131" t="e">
        <f>V557-#REF!</f>
        <v>#REF!</v>
      </c>
      <c r="Z557" s="36">
        <f t="shared" si="98"/>
        <v>34214.249999999993</v>
      </c>
      <c r="AA557" s="23" t="s">
        <v>45</v>
      </c>
      <c r="AB557" s="28" t="s">
        <v>37</v>
      </c>
      <c r="AC557" s="120"/>
    </row>
    <row r="558" spans="1:29" s="38" customFormat="1" x14ac:dyDescent="0.25">
      <c r="A558" s="22">
        <v>57</v>
      </c>
      <c r="B558" s="335">
        <v>1459</v>
      </c>
      <c r="C558" s="93" t="s">
        <v>817</v>
      </c>
      <c r="D558" s="209"/>
      <c r="E558" s="66"/>
      <c r="F558" s="335" t="s">
        <v>446</v>
      </c>
      <c r="G558" s="68" t="s">
        <v>30</v>
      </c>
      <c r="H558" s="23" t="s">
        <v>32</v>
      </c>
      <c r="I558" s="68" t="s">
        <v>787</v>
      </c>
      <c r="J558" s="23" t="s">
        <v>788</v>
      </c>
      <c r="K558" s="23"/>
      <c r="L558" s="32" t="s">
        <v>818</v>
      </c>
      <c r="M558" s="28"/>
      <c r="N558" s="94"/>
      <c r="O558" s="396">
        <v>43320</v>
      </c>
      <c r="P558" s="17">
        <f t="shared" si="96"/>
        <v>45535</v>
      </c>
      <c r="Q558" s="167">
        <v>10</v>
      </c>
      <c r="R558" s="32">
        <v>120</v>
      </c>
      <c r="S558" s="32">
        <f t="shared" si="100"/>
        <v>72</v>
      </c>
      <c r="T558" s="32">
        <f t="shared" si="99"/>
        <v>48</v>
      </c>
      <c r="U558" s="398">
        <v>0.1</v>
      </c>
      <c r="V558" s="35">
        <v>91127</v>
      </c>
      <c r="W558" s="36">
        <f t="shared" si="101"/>
        <v>759.39166666666665</v>
      </c>
      <c r="X558" s="36">
        <f t="shared" si="102"/>
        <v>54676.2</v>
      </c>
      <c r="Y558" s="131" t="e">
        <f>V558-#REF!</f>
        <v>#REF!</v>
      </c>
      <c r="Z558" s="36">
        <f t="shared" si="98"/>
        <v>36450.800000000003</v>
      </c>
      <c r="AA558" s="66"/>
      <c r="AB558" s="119"/>
      <c r="AC558" s="120"/>
    </row>
    <row r="559" spans="1:29" s="38" customFormat="1" x14ac:dyDescent="0.25">
      <c r="A559" s="22">
        <v>58</v>
      </c>
      <c r="B559" s="168">
        <v>1472</v>
      </c>
      <c r="C559" s="93" t="s">
        <v>819</v>
      </c>
      <c r="D559" s="26"/>
      <c r="E559" s="66" t="s">
        <v>820</v>
      </c>
      <c r="F559" s="335" t="s">
        <v>646</v>
      </c>
      <c r="G559" s="68" t="s">
        <v>30</v>
      </c>
      <c r="H559" s="23" t="s">
        <v>65</v>
      </c>
      <c r="I559" s="68" t="s">
        <v>787</v>
      </c>
      <c r="J559" s="23" t="s">
        <v>788</v>
      </c>
      <c r="K559" s="23"/>
      <c r="L559" s="32" t="s">
        <v>659</v>
      </c>
      <c r="M559" s="28"/>
      <c r="N559" s="94"/>
      <c r="O559" s="30">
        <v>43432</v>
      </c>
      <c r="P559" s="17">
        <f t="shared" si="96"/>
        <v>45535</v>
      </c>
      <c r="Q559" s="167">
        <v>10</v>
      </c>
      <c r="R559" s="32">
        <v>120</v>
      </c>
      <c r="S559" s="32">
        <f t="shared" si="100"/>
        <v>69</v>
      </c>
      <c r="T559" s="32">
        <f t="shared" si="99"/>
        <v>51</v>
      </c>
      <c r="U559" s="398">
        <v>0.1</v>
      </c>
      <c r="V559" s="35">
        <v>91201</v>
      </c>
      <c r="W559" s="36">
        <f t="shared" si="101"/>
        <v>760.00833333333333</v>
      </c>
      <c r="X559" s="36">
        <f t="shared" si="102"/>
        <v>52440.574999999997</v>
      </c>
      <c r="Y559" s="131" t="e">
        <f>V559-#REF!</f>
        <v>#REF!</v>
      </c>
      <c r="Z559" s="36">
        <f t="shared" si="98"/>
        <v>38760.425000000003</v>
      </c>
      <c r="AA559" s="23" t="s">
        <v>45</v>
      </c>
      <c r="AB559" s="28" t="s">
        <v>37</v>
      </c>
      <c r="AC559" s="120"/>
    </row>
    <row r="560" spans="1:29" s="38" customFormat="1" x14ac:dyDescent="0.25">
      <c r="A560" s="22">
        <v>59</v>
      </c>
      <c r="B560" s="399">
        <v>1537</v>
      </c>
      <c r="C560" s="93" t="s">
        <v>821</v>
      </c>
      <c r="D560" s="26"/>
      <c r="E560" s="23"/>
      <c r="F560" s="335" t="s">
        <v>406</v>
      </c>
      <c r="G560" s="68" t="s">
        <v>30</v>
      </c>
      <c r="H560" s="23" t="s">
        <v>65</v>
      </c>
      <c r="I560" s="68" t="s">
        <v>787</v>
      </c>
      <c r="J560" s="23" t="s">
        <v>788</v>
      </c>
      <c r="K560" s="400"/>
      <c r="L560" s="401" t="s">
        <v>822</v>
      </c>
      <c r="M560" s="400"/>
      <c r="N560" s="94"/>
      <c r="O560" s="30">
        <v>43705</v>
      </c>
      <c r="P560" s="17">
        <f t="shared" si="96"/>
        <v>45535</v>
      </c>
      <c r="Q560" s="402">
        <v>10</v>
      </c>
      <c r="R560" s="401">
        <v>120</v>
      </c>
      <c r="S560" s="401">
        <f t="shared" si="100"/>
        <v>60</v>
      </c>
      <c r="T560" s="32">
        <f t="shared" si="99"/>
        <v>60</v>
      </c>
      <c r="U560" s="403">
        <v>0.1</v>
      </c>
      <c r="V560" s="35">
        <v>68000</v>
      </c>
      <c r="W560" s="36">
        <f t="shared" si="101"/>
        <v>566.66666666666663</v>
      </c>
      <c r="X560" s="36">
        <f t="shared" si="102"/>
        <v>34000</v>
      </c>
      <c r="Y560" s="131" t="e">
        <f>V560-#REF!</f>
        <v>#REF!</v>
      </c>
      <c r="Z560" s="36">
        <f t="shared" si="98"/>
        <v>34000</v>
      </c>
      <c r="AA560" s="23" t="s">
        <v>45</v>
      </c>
      <c r="AB560" s="28" t="s">
        <v>37</v>
      </c>
      <c r="AC560" s="120"/>
    </row>
    <row r="561" spans="1:29" s="38" customFormat="1" x14ac:dyDescent="0.25">
      <c r="A561" s="22">
        <v>60</v>
      </c>
      <c r="B561" s="335">
        <v>1580</v>
      </c>
      <c r="C561" s="93" t="s">
        <v>823</v>
      </c>
      <c r="D561" s="26"/>
      <c r="E561" s="23"/>
      <c r="F561" s="335" t="s">
        <v>31</v>
      </c>
      <c r="G561" s="68" t="s">
        <v>30</v>
      </c>
      <c r="H561" s="23" t="s">
        <v>43</v>
      </c>
      <c r="I561" s="68" t="s">
        <v>787</v>
      </c>
      <c r="J561" s="23" t="s">
        <v>788</v>
      </c>
      <c r="K561" s="23"/>
      <c r="L561" s="32" t="s">
        <v>824</v>
      </c>
      <c r="M561" s="28"/>
      <c r="N561" s="94"/>
      <c r="O561" s="396">
        <v>43790</v>
      </c>
      <c r="P561" s="17">
        <f t="shared" si="96"/>
        <v>45535</v>
      </c>
      <c r="Q561" s="167">
        <v>10</v>
      </c>
      <c r="R561" s="32">
        <v>120</v>
      </c>
      <c r="S561" s="32">
        <f t="shared" si="100"/>
        <v>57</v>
      </c>
      <c r="T561" s="32">
        <f t="shared" si="99"/>
        <v>63</v>
      </c>
      <c r="U561" s="398">
        <v>0.1</v>
      </c>
      <c r="V561" s="35">
        <v>54000</v>
      </c>
      <c r="W561" s="36">
        <f t="shared" si="101"/>
        <v>450</v>
      </c>
      <c r="X561" s="36">
        <f t="shared" si="102"/>
        <v>25650</v>
      </c>
      <c r="Y561" s="131" t="e">
        <f>V561-#REF!</f>
        <v>#REF!</v>
      </c>
      <c r="Z561" s="36">
        <f t="shared" si="98"/>
        <v>28350</v>
      </c>
      <c r="AA561" s="66"/>
      <c r="AB561" s="119"/>
      <c r="AC561" s="120"/>
    </row>
    <row r="562" spans="1:29" s="38" customFormat="1" x14ac:dyDescent="0.25">
      <c r="A562" s="22">
        <v>61</v>
      </c>
      <c r="B562" s="335">
        <v>1581</v>
      </c>
      <c r="C562" s="93" t="s">
        <v>823</v>
      </c>
      <c r="D562" s="26"/>
      <c r="E562" s="23"/>
      <c r="F562" s="335" t="s">
        <v>31</v>
      </c>
      <c r="G562" s="68" t="s">
        <v>30</v>
      </c>
      <c r="H562" s="23" t="s">
        <v>43</v>
      </c>
      <c r="I562" s="68" t="s">
        <v>787</v>
      </c>
      <c r="J562" s="23" t="s">
        <v>788</v>
      </c>
      <c r="K562" s="23"/>
      <c r="L562" s="32" t="s">
        <v>824</v>
      </c>
      <c r="M562" s="28"/>
      <c r="N562" s="94"/>
      <c r="O562" s="396">
        <v>43790</v>
      </c>
      <c r="P562" s="17">
        <f t="shared" si="96"/>
        <v>45535</v>
      </c>
      <c r="Q562" s="167">
        <v>10</v>
      </c>
      <c r="R562" s="32">
        <v>120</v>
      </c>
      <c r="S562" s="32">
        <f t="shared" si="100"/>
        <v>57</v>
      </c>
      <c r="T562" s="32">
        <f t="shared" si="99"/>
        <v>63</v>
      </c>
      <c r="U562" s="398">
        <v>0.1</v>
      </c>
      <c r="V562" s="35">
        <v>54000</v>
      </c>
      <c r="W562" s="36">
        <f t="shared" si="101"/>
        <v>450</v>
      </c>
      <c r="X562" s="36">
        <f t="shared" si="102"/>
        <v>25650</v>
      </c>
      <c r="Y562" s="131" t="e">
        <f>V562-#REF!</f>
        <v>#REF!</v>
      </c>
      <c r="Z562" s="36">
        <f t="shared" si="98"/>
        <v>28350</v>
      </c>
      <c r="AA562" s="66"/>
      <c r="AB562" s="119"/>
      <c r="AC562" s="120"/>
    </row>
    <row r="563" spans="1:29" s="38" customFormat="1" x14ac:dyDescent="0.25">
      <c r="A563" s="22">
        <v>62</v>
      </c>
      <c r="B563" s="335">
        <v>1582</v>
      </c>
      <c r="C563" s="93" t="s">
        <v>823</v>
      </c>
      <c r="D563" s="26"/>
      <c r="E563" s="23"/>
      <c r="F563" s="23" t="s">
        <v>31</v>
      </c>
      <c r="G563" s="68" t="s">
        <v>30</v>
      </c>
      <c r="H563" s="23" t="s">
        <v>43</v>
      </c>
      <c r="I563" s="68" t="s">
        <v>787</v>
      </c>
      <c r="J563" s="23" t="s">
        <v>788</v>
      </c>
      <c r="K563" s="23"/>
      <c r="L563" s="32" t="s">
        <v>824</v>
      </c>
      <c r="M563" s="28"/>
      <c r="N563" s="94"/>
      <c r="O563" s="396">
        <v>43790</v>
      </c>
      <c r="P563" s="17">
        <f t="shared" si="96"/>
        <v>45535</v>
      </c>
      <c r="Q563" s="167">
        <v>10</v>
      </c>
      <c r="R563" s="32">
        <v>120</v>
      </c>
      <c r="S563" s="32">
        <f t="shared" si="100"/>
        <v>57</v>
      </c>
      <c r="T563" s="32">
        <f t="shared" si="99"/>
        <v>63</v>
      </c>
      <c r="U563" s="398">
        <v>0.1</v>
      </c>
      <c r="V563" s="35">
        <v>54000</v>
      </c>
      <c r="W563" s="36">
        <f t="shared" si="101"/>
        <v>450</v>
      </c>
      <c r="X563" s="36">
        <f t="shared" si="102"/>
        <v>25650</v>
      </c>
      <c r="Y563" s="131" t="e">
        <f>V563-#REF!</f>
        <v>#REF!</v>
      </c>
      <c r="Z563" s="36">
        <f t="shared" si="98"/>
        <v>28350</v>
      </c>
      <c r="AA563" s="66"/>
      <c r="AB563" s="119"/>
      <c r="AC563" s="120"/>
    </row>
    <row r="564" spans="1:29" s="38" customFormat="1" x14ac:dyDescent="0.25">
      <c r="A564" s="22">
        <v>63</v>
      </c>
      <c r="B564" s="335">
        <v>1583</v>
      </c>
      <c r="C564" s="93" t="s">
        <v>823</v>
      </c>
      <c r="D564" s="26"/>
      <c r="E564" s="23"/>
      <c r="F564" s="23" t="s">
        <v>31</v>
      </c>
      <c r="G564" s="68" t="s">
        <v>30</v>
      </c>
      <c r="H564" s="23" t="s">
        <v>43</v>
      </c>
      <c r="I564" s="68" t="s">
        <v>787</v>
      </c>
      <c r="J564" s="23" t="s">
        <v>788</v>
      </c>
      <c r="K564" s="23"/>
      <c r="L564" s="32" t="s">
        <v>824</v>
      </c>
      <c r="M564" s="28"/>
      <c r="N564" s="94"/>
      <c r="O564" s="396">
        <v>43790</v>
      </c>
      <c r="P564" s="17">
        <f t="shared" si="96"/>
        <v>45535</v>
      </c>
      <c r="Q564" s="167">
        <v>10</v>
      </c>
      <c r="R564" s="32">
        <v>120</v>
      </c>
      <c r="S564" s="32">
        <f t="shared" si="100"/>
        <v>57</v>
      </c>
      <c r="T564" s="32">
        <f t="shared" si="99"/>
        <v>63</v>
      </c>
      <c r="U564" s="34">
        <v>0.1</v>
      </c>
      <c r="V564" s="35">
        <v>54000</v>
      </c>
      <c r="W564" s="36">
        <f t="shared" si="101"/>
        <v>450</v>
      </c>
      <c r="X564" s="36">
        <f t="shared" si="102"/>
        <v>25650</v>
      </c>
      <c r="Y564" s="131" t="e">
        <f>V564-#REF!</f>
        <v>#REF!</v>
      </c>
      <c r="Z564" s="36">
        <f t="shared" si="98"/>
        <v>28350</v>
      </c>
      <c r="AA564" s="66"/>
      <c r="AB564" s="119"/>
      <c r="AC564" s="120"/>
    </row>
    <row r="565" spans="1:29" s="38" customFormat="1" x14ac:dyDescent="0.25">
      <c r="A565" s="22">
        <v>64</v>
      </c>
      <c r="B565" s="168">
        <v>1602</v>
      </c>
      <c r="C565" s="93" t="s">
        <v>825</v>
      </c>
      <c r="D565" s="26"/>
      <c r="E565" s="23"/>
      <c r="F565" s="23" t="s">
        <v>590</v>
      </c>
      <c r="G565" s="68" t="s">
        <v>30</v>
      </c>
      <c r="H565" s="23" t="s">
        <v>43</v>
      </c>
      <c r="I565" s="68" t="s">
        <v>787</v>
      </c>
      <c r="J565" s="23" t="s">
        <v>788</v>
      </c>
      <c r="K565" s="23"/>
      <c r="L565" s="32" t="s">
        <v>667</v>
      </c>
      <c r="M565" s="28"/>
      <c r="N565" s="94"/>
      <c r="O565" s="30">
        <v>43950</v>
      </c>
      <c r="P565" s="17">
        <f t="shared" si="96"/>
        <v>45535</v>
      </c>
      <c r="Q565" s="167">
        <v>10</v>
      </c>
      <c r="R565" s="32">
        <v>120</v>
      </c>
      <c r="S565" s="32">
        <f t="shared" si="100"/>
        <v>52</v>
      </c>
      <c r="T565" s="32">
        <f t="shared" si="99"/>
        <v>68</v>
      </c>
      <c r="U565" s="34">
        <v>0.1</v>
      </c>
      <c r="V565" s="35">
        <v>60500</v>
      </c>
      <c r="W565" s="36">
        <f t="shared" si="101"/>
        <v>504.16666666666669</v>
      </c>
      <c r="X565" s="36">
        <f t="shared" si="102"/>
        <v>26216.666666666668</v>
      </c>
      <c r="Y565" s="131" t="e">
        <f>V565-#REF!</f>
        <v>#REF!</v>
      </c>
      <c r="Z565" s="36">
        <f t="shared" si="98"/>
        <v>34283.333333333328</v>
      </c>
      <c r="AA565" s="23" t="s">
        <v>45</v>
      </c>
      <c r="AB565" s="28" t="s">
        <v>37</v>
      </c>
      <c r="AC565" s="120"/>
    </row>
    <row r="566" spans="1:29" s="38" customFormat="1" x14ac:dyDescent="0.25">
      <c r="A566" s="22">
        <v>65</v>
      </c>
      <c r="B566" s="168">
        <v>1603</v>
      </c>
      <c r="C566" s="93" t="s">
        <v>826</v>
      </c>
      <c r="D566" s="26"/>
      <c r="E566" s="23"/>
      <c r="F566" s="23" t="s">
        <v>671</v>
      </c>
      <c r="G566" s="68" t="s">
        <v>30</v>
      </c>
      <c r="H566" s="23" t="s">
        <v>65</v>
      </c>
      <c r="I566" s="68" t="s">
        <v>787</v>
      </c>
      <c r="J566" s="23" t="s">
        <v>788</v>
      </c>
      <c r="K566" s="23"/>
      <c r="L566" s="32" t="s">
        <v>667</v>
      </c>
      <c r="M566" s="28"/>
      <c r="N566" s="94"/>
      <c r="O566" s="30">
        <v>43950</v>
      </c>
      <c r="P566" s="17">
        <f t="shared" si="96"/>
        <v>45535</v>
      </c>
      <c r="Q566" s="167">
        <v>10</v>
      </c>
      <c r="R566" s="32">
        <v>120</v>
      </c>
      <c r="S566" s="32">
        <f t="shared" si="100"/>
        <v>52</v>
      </c>
      <c r="T566" s="32">
        <f t="shared" si="99"/>
        <v>68</v>
      </c>
      <c r="U566" s="34">
        <v>0.1</v>
      </c>
      <c r="V566" s="35">
        <v>52150</v>
      </c>
      <c r="W566" s="36">
        <f t="shared" si="101"/>
        <v>434.58333333333331</v>
      </c>
      <c r="X566" s="36">
        <f t="shared" si="102"/>
        <v>22598.333333333332</v>
      </c>
      <c r="Y566" s="131" t="e">
        <f>V566-#REF!</f>
        <v>#REF!</v>
      </c>
      <c r="Z566" s="36">
        <f t="shared" si="98"/>
        <v>29551.666666666668</v>
      </c>
      <c r="AA566" s="23" t="s">
        <v>45</v>
      </c>
      <c r="AB566" s="28" t="s">
        <v>37</v>
      </c>
      <c r="AC566" s="120"/>
    </row>
    <row r="567" spans="1:29" s="38" customFormat="1" x14ac:dyDescent="0.25">
      <c r="A567" s="22">
        <v>66</v>
      </c>
      <c r="B567" s="168">
        <v>1604</v>
      </c>
      <c r="C567" s="93" t="s">
        <v>826</v>
      </c>
      <c r="D567" s="26"/>
      <c r="E567" s="23"/>
      <c r="F567" s="23" t="s">
        <v>588</v>
      </c>
      <c r="G567" s="68" t="s">
        <v>30</v>
      </c>
      <c r="H567" s="23" t="s">
        <v>65</v>
      </c>
      <c r="I567" s="68" t="s">
        <v>787</v>
      </c>
      <c r="J567" s="23" t="s">
        <v>788</v>
      </c>
      <c r="K567" s="23"/>
      <c r="L567" s="32" t="s">
        <v>667</v>
      </c>
      <c r="M567" s="28"/>
      <c r="N567" s="94"/>
      <c r="O567" s="30">
        <v>43950</v>
      </c>
      <c r="P567" s="17">
        <f t="shared" ref="P567:P608" si="103">+$P$2</f>
        <v>45535</v>
      </c>
      <c r="Q567" s="167">
        <v>10</v>
      </c>
      <c r="R567" s="32">
        <v>120</v>
      </c>
      <c r="S567" s="32">
        <f t="shared" si="100"/>
        <v>52</v>
      </c>
      <c r="T567" s="32">
        <f t="shared" si="99"/>
        <v>68</v>
      </c>
      <c r="U567" s="34">
        <v>0.1</v>
      </c>
      <c r="V567" s="35">
        <v>52150</v>
      </c>
      <c r="W567" s="36">
        <f t="shared" si="101"/>
        <v>434.58333333333331</v>
      </c>
      <c r="X567" s="36">
        <f t="shared" si="102"/>
        <v>22598.333333333332</v>
      </c>
      <c r="Y567" s="131" t="e">
        <f>V567-#REF!</f>
        <v>#REF!</v>
      </c>
      <c r="Z567" s="36">
        <f t="shared" ref="Z567:Z599" si="104">V567-X567</f>
        <v>29551.666666666668</v>
      </c>
      <c r="AA567" s="23" t="s">
        <v>45</v>
      </c>
      <c r="AB567" s="28" t="s">
        <v>37</v>
      </c>
      <c r="AC567" s="120"/>
    </row>
    <row r="568" spans="1:29" s="38" customFormat="1" x14ac:dyDescent="0.25">
      <c r="A568" s="22">
        <v>67</v>
      </c>
      <c r="B568" s="168">
        <v>1611</v>
      </c>
      <c r="C568" s="93" t="s">
        <v>827</v>
      </c>
      <c r="D568" s="26"/>
      <c r="E568" s="23"/>
      <c r="F568" s="23" t="s">
        <v>73</v>
      </c>
      <c r="G568" s="68" t="s">
        <v>30</v>
      </c>
      <c r="H568" s="23" t="s">
        <v>65</v>
      </c>
      <c r="I568" s="68" t="s">
        <v>787</v>
      </c>
      <c r="J568" s="23" t="s">
        <v>788</v>
      </c>
      <c r="K568" s="23"/>
      <c r="L568" s="32" t="s">
        <v>672</v>
      </c>
      <c r="M568" s="28"/>
      <c r="N568" s="94"/>
      <c r="O568" s="30">
        <v>43948</v>
      </c>
      <c r="P568" s="17">
        <f t="shared" si="103"/>
        <v>45535</v>
      </c>
      <c r="Q568" s="167">
        <v>10</v>
      </c>
      <c r="R568" s="32">
        <v>120</v>
      </c>
      <c r="S568" s="32">
        <f t="shared" si="100"/>
        <v>52</v>
      </c>
      <c r="T568" s="32">
        <f t="shared" ref="T568:T599" si="105">R568-S568</f>
        <v>68</v>
      </c>
      <c r="U568" s="34">
        <v>0.1</v>
      </c>
      <c r="V568" s="35">
        <v>77000</v>
      </c>
      <c r="W568" s="36">
        <f t="shared" si="101"/>
        <v>641.66666666666663</v>
      </c>
      <c r="X568" s="36">
        <f t="shared" si="102"/>
        <v>33366.666666666664</v>
      </c>
      <c r="Y568" s="131" t="e">
        <f>V568-#REF!</f>
        <v>#REF!</v>
      </c>
      <c r="Z568" s="36">
        <f t="shared" si="104"/>
        <v>43633.333333333336</v>
      </c>
      <c r="AA568" s="23" t="s">
        <v>45</v>
      </c>
      <c r="AB568" s="28" t="s">
        <v>37</v>
      </c>
      <c r="AC568" s="120"/>
    </row>
    <row r="569" spans="1:29" s="38" customFormat="1" x14ac:dyDescent="0.25">
      <c r="A569" s="22">
        <v>68</v>
      </c>
      <c r="B569" s="335">
        <v>1640</v>
      </c>
      <c r="C569" s="93" t="s">
        <v>812</v>
      </c>
      <c r="D569" s="211"/>
      <c r="E569" s="68"/>
      <c r="F569" s="23" t="s">
        <v>582</v>
      </c>
      <c r="G569" s="68" t="s">
        <v>30</v>
      </c>
      <c r="H569" s="23" t="s">
        <v>43</v>
      </c>
      <c r="I569" s="68" t="s">
        <v>787</v>
      </c>
      <c r="J569" s="23" t="s">
        <v>788</v>
      </c>
      <c r="K569" s="23"/>
      <c r="L569" s="32" t="s">
        <v>828</v>
      </c>
      <c r="M569" s="28"/>
      <c r="N569" s="94"/>
      <c r="O569" s="30">
        <v>44152</v>
      </c>
      <c r="P569" s="17">
        <f t="shared" si="103"/>
        <v>45535</v>
      </c>
      <c r="Q569" s="167">
        <v>10</v>
      </c>
      <c r="R569" s="32">
        <v>120</v>
      </c>
      <c r="S569" s="32">
        <f t="shared" si="100"/>
        <v>45</v>
      </c>
      <c r="T569" s="32">
        <f t="shared" si="105"/>
        <v>75</v>
      </c>
      <c r="U569" s="34">
        <v>0.1</v>
      </c>
      <c r="V569" s="35">
        <v>96087.14</v>
      </c>
      <c r="W569" s="36">
        <f t="shared" si="101"/>
        <v>800.7261666666667</v>
      </c>
      <c r="X569" s="36">
        <f t="shared" si="102"/>
        <v>36032.677499999998</v>
      </c>
      <c r="Y569" s="131" t="e">
        <f>V569-#REF!</f>
        <v>#REF!</v>
      </c>
      <c r="Z569" s="36">
        <f t="shared" si="104"/>
        <v>60054.462500000001</v>
      </c>
      <c r="AA569" s="23" t="s">
        <v>45</v>
      </c>
      <c r="AB569" s="28" t="s">
        <v>232</v>
      </c>
      <c r="AC569" s="120"/>
    </row>
    <row r="570" spans="1:29" s="38" customFormat="1" x14ac:dyDescent="0.25">
      <c r="A570" s="22">
        <v>69</v>
      </c>
      <c r="B570" s="335">
        <v>1658</v>
      </c>
      <c r="C570" s="93" t="s">
        <v>829</v>
      </c>
      <c r="D570" s="211"/>
      <c r="E570" s="68"/>
      <c r="F570" s="23" t="s">
        <v>378</v>
      </c>
      <c r="G570" s="68" t="s">
        <v>30</v>
      </c>
      <c r="H570" s="23" t="s">
        <v>65</v>
      </c>
      <c r="I570" s="68" t="s">
        <v>787</v>
      </c>
      <c r="J570" s="23" t="s">
        <v>788</v>
      </c>
      <c r="K570" s="66"/>
      <c r="L570" s="66" t="s">
        <v>830</v>
      </c>
      <c r="M570" s="119"/>
      <c r="N570" s="94"/>
      <c r="O570" s="396">
        <v>44252</v>
      </c>
      <c r="P570" s="17">
        <f t="shared" si="103"/>
        <v>45535</v>
      </c>
      <c r="Q570" s="167">
        <v>10</v>
      </c>
      <c r="R570" s="32">
        <v>120</v>
      </c>
      <c r="S570" s="32">
        <f t="shared" si="100"/>
        <v>42</v>
      </c>
      <c r="T570" s="32">
        <f t="shared" si="105"/>
        <v>78</v>
      </c>
      <c r="U570" s="34">
        <v>0.1</v>
      </c>
      <c r="V570" s="35">
        <v>89000</v>
      </c>
      <c r="W570" s="36">
        <f t="shared" si="101"/>
        <v>741.66666666666663</v>
      </c>
      <c r="X570" s="36">
        <f t="shared" si="102"/>
        <v>31150</v>
      </c>
      <c r="Y570" s="131" t="e">
        <f>V570-#REF!</f>
        <v>#REF!</v>
      </c>
      <c r="Z570" s="36">
        <f t="shared" si="104"/>
        <v>57850</v>
      </c>
      <c r="AA570" s="23" t="s">
        <v>45</v>
      </c>
      <c r="AB570" s="28" t="s">
        <v>232</v>
      </c>
      <c r="AC570" s="120"/>
    </row>
    <row r="571" spans="1:29" s="38" customFormat="1" x14ac:dyDescent="0.25">
      <c r="A571" s="22">
        <v>70</v>
      </c>
      <c r="B571" s="404">
        <v>1943</v>
      </c>
      <c r="C571" s="93" t="s">
        <v>817</v>
      </c>
      <c r="D571" s="44"/>
      <c r="E571" s="42"/>
      <c r="F571" s="97" t="s">
        <v>758</v>
      </c>
      <c r="G571" s="68" t="s">
        <v>30</v>
      </c>
      <c r="H571" s="42" t="s">
        <v>43</v>
      </c>
      <c r="I571" s="68" t="s">
        <v>787</v>
      </c>
      <c r="J571" s="23" t="s">
        <v>788</v>
      </c>
      <c r="K571" s="42"/>
      <c r="L571" s="97" t="s">
        <v>759</v>
      </c>
      <c r="M571" s="45"/>
      <c r="N571" s="94"/>
      <c r="O571" s="396">
        <v>44420</v>
      </c>
      <c r="P571" s="17">
        <f t="shared" si="103"/>
        <v>45535</v>
      </c>
      <c r="Q571" s="405">
        <v>10</v>
      </c>
      <c r="R571" s="56">
        <v>120</v>
      </c>
      <c r="S571" s="56">
        <f t="shared" si="100"/>
        <v>36</v>
      </c>
      <c r="T571" s="32">
        <f t="shared" si="105"/>
        <v>84</v>
      </c>
      <c r="U571" s="50">
        <v>0.1</v>
      </c>
      <c r="V571" s="57">
        <v>100000</v>
      </c>
      <c r="W571" s="36">
        <f t="shared" si="101"/>
        <v>833.33333333333337</v>
      </c>
      <c r="X571" s="36">
        <f t="shared" si="102"/>
        <v>30000</v>
      </c>
      <c r="Y571" s="131" t="e">
        <f>V571-#REF!</f>
        <v>#REF!</v>
      </c>
      <c r="Z571" s="36">
        <f t="shared" si="104"/>
        <v>70000</v>
      </c>
      <c r="AA571" s="97"/>
      <c r="AB571" s="122"/>
      <c r="AC571" s="120"/>
    </row>
    <row r="572" spans="1:29" s="38" customFormat="1" x14ac:dyDescent="0.25">
      <c r="A572" s="22">
        <v>71</v>
      </c>
      <c r="B572" s="295" t="s">
        <v>110</v>
      </c>
      <c r="C572" s="93" t="s">
        <v>831</v>
      </c>
      <c r="D572" s="133"/>
      <c r="E572" s="94"/>
      <c r="F572" s="295" t="s">
        <v>832</v>
      </c>
      <c r="G572" s="68" t="s">
        <v>30</v>
      </c>
      <c r="H572" s="295" t="s">
        <v>43</v>
      </c>
      <c r="I572" s="68" t="s">
        <v>787</v>
      </c>
      <c r="J572" s="23" t="s">
        <v>788</v>
      </c>
      <c r="K572" s="94"/>
      <c r="L572" s="94"/>
      <c r="M572" s="339"/>
      <c r="N572" s="94"/>
      <c r="O572" s="406">
        <v>44531</v>
      </c>
      <c r="P572" s="17">
        <f t="shared" si="103"/>
        <v>45535</v>
      </c>
      <c r="Q572" s="168">
        <v>10</v>
      </c>
      <c r="R572" s="66">
        <v>120</v>
      </c>
      <c r="S572" s="66">
        <f t="shared" si="100"/>
        <v>32</v>
      </c>
      <c r="T572" s="32">
        <f t="shared" si="105"/>
        <v>88</v>
      </c>
      <c r="U572" s="95">
        <v>0.1</v>
      </c>
      <c r="V572" s="341">
        <v>123500</v>
      </c>
      <c r="W572" s="36">
        <f t="shared" si="101"/>
        <v>1029.1666666666667</v>
      </c>
      <c r="X572" s="36">
        <f t="shared" si="102"/>
        <v>32933.333333333336</v>
      </c>
      <c r="Y572" s="131" t="e">
        <f>V572-#REF!</f>
        <v>#REF!</v>
      </c>
      <c r="Z572" s="36">
        <f t="shared" si="104"/>
        <v>90566.666666666657</v>
      </c>
      <c r="AA572" s="97"/>
      <c r="AB572" s="122"/>
      <c r="AC572" s="120"/>
    </row>
    <row r="573" spans="1:29" s="38" customFormat="1" x14ac:dyDescent="0.25">
      <c r="A573" s="22">
        <v>72</v>
      </c>
      <c r="B573" s="295" t="s">
        <v>110</v>
      </c>
      <c r="C573" s="93" t="s">
        <v>831</v>
      </c>
      <c r="D573" s="133"/>
      <c r="E573" s="94"/>
      <c r="F573" s="295" t="s">
        <v>832</v>
      </c>
      <c r="G573" s="68" t="s">
        <v>30</v>
      </c>
      <c r="H573" s="295" t="s">
        <v>43</v>
      </c>
      <c r="I573" s="68" t="s">
        <v>787</v>
      </c>
      <c r="J573" s="23" t="s">
        <v>788</v>
      </c>
      <c r="K573" s="94"/>
      <c r="L573" s="94"/>
      <c r="M573" s="339"/>
      <c r="N573" s="94"/>
      <c r="O573" s="406">
        <v>44531</v>
      </c>
      <c r="P573" s="17">
        <f t="shared" si="103"/>
        <v>45535</v>
      </c>
      <c r="Q573" s="168">
        <v>10</v>
      </c>
      <c r="R573" s="66">
        <v>120</v>
      </c>
      <c r="S573" s="66">
        <f t="shared" si="100"/>
        <v>32</v>
      </c>
      <c r="T573" s="32">
        <f t="shared" si="105"/>
        <v>88</v>
      </c>
      <c r="U573" s="95">
        <v>0.1</v>
      </c>
      <c r="V573" s="340">
        <v>123500</v>
      </c>
      <c r="W573" s="36">
        <f t="shared" si="101"/>
        <v>1029.1666666666667</v>
      </c>
      <c r="X573" s="36">
        <f t="shared" si="102"/>
        <v>32933.333333333336</v>
      </c>
      <c r="Y573" s="131" t="e">
        <f>V573-#REF!</f>
        <v>#REF!</v>
      </c>
      <c r="Z573" s="36">
        <f t="shared" si="104"/>
        <v>90566.666666666657</v>
      </c>
      <c r="AA573" s="97"/>
      <c r="AB573" s="122"/>
      <c r="AC573" s="120"/>
    </row>
    <row r="574" spans="1:29" s="38" customFormat="1" x14ac:dyDescent="0.25">
      <c r="A574" s="22">
        <v>73</v>
      </c>
      <c r="B574" s="295">
        <v>1953</v>
      </c>
      <c r="C574" s="93" t="s">
        <v>833</v>
      </c>
      <c r="D574" s="133"/>
      <c r="E574" s="94"/>
      <c r="F574" s="295" t="s">
        <v>685</v>
      </c>
      <c r="G574" s="68" t="s">
        <v>30</v>
      </c>
      <c r="H574" s="295" t="s">
        <v>43</v>
      </c>
      <c r="I574" s="68" t="s">
        <v>787</v>
      </c>
      <c r="J574" s="23" t="s">
        <v>788</v>
      </c>
      <c r="K574" s="94"/>
      <c r="L574" s="94"/>
      <c r="M574" s="339"/>
      <c r="N574" s="94"/>
      <c r="O574" s="406">
        <v>44540</v>
      </c>
      <c r="P574" s="17">
        <f t="shared" si="103"/>
        <v>45535</v>
      </c>
      <c r="Q574" s="168">
        <v>10</v>
      </c>
      <c r="R574" s="66">
        <v>120</v>
      </c>
      <c r="S574" s="66">
        <f t="shared" si="100"/>
        <v>32</v>
      </c>
      <c r="T574" s="32">
        <f t="shared" si="105"/>
        <v>88</v>
      </c>
      <c r="U574" s="95">
        <v>0.1</v>
      </c>
      <c r="V574" s="341">
        <v>200000</v>
      </c>
      <c r="W574" s="36">
        <f t="shared" si="101"/>
        <v>1666.6666666666667</v>
      </c>
      <c r="X574" s="36">
        <f t="shared" si="102"/>
        <v>53333.333333333336</v>
      </c>
      <c r="Y574" s="131" t="e">
        <f>V574-#REF!</f>
        <v>#REF!</v>
      </c>
      <c r="Z574" s="36">
        <f t="shared" si="104"/>
        <v>146666.66666666666</v>
      </c>
      <c r="AA574" s="97"/>
      <c r="AB574" s="122"/>
      <c r="AC574" s="120"/>
    </row>
    <row r="575" spans="1:29" s="38" customFormat="1" x14ac:dyDescent="0.25">
      <c r="A575" s="22">
        <v>74</v>
      </c>
      <c r="B575" s="295">
        <v>1954</v>
      </c>
      <c r="C575" s="93" t="s">
        <v>833</v>
      </c>
      <c r="D575" s="133"/>
      <c r="E575" s="94"/>
      <c r="F575" s="295" t="s">
        <v>685</v>
      </c>
      <c r="G575" s="68" t="s">
        <v>30</v>
      </c>
      <c r="H575" s="295" t="s">
        <v>43</v>
      </c>
      <c r="I575" s="68" t="s">
        <v>787</v>
      </c>
      <c r="J575" s="23" t="s">
        <v>788</v>
      </c>
      <c r="K575" s="94"/>
      <c r="L575" s="94"/>
      <c r="M575" s="339"/>
      <c r="N575" s="94"/>
      <c r="O575" s="406">
        <v>44540</v>
      </c>
      <c r="P575" s="17">
        <f t="shared" si="103"/>
        <v>45535</v>
      </c>
      <c r="Q575" s="168">
        <v>10</v>
      </c>
      <c r="R575" s="66">
        <v>120</v>
      </c>
      <c r="S575" s="66">
        <f t="shared" si="100"/>
        <v>32</v>
      </c>
      <c r="T575" s="32">
        <f t="shared" si="105"/>
        <v>88</v>
      </c>
      <c r="U575" s="95">
        <v>0.1</v>
      </c>
      <c r="V575" s="341">
        <v>200000</v>
      </c>
      <c r="W575" s="36">
        <f t="shared" si="101"/>
        <v>1666.6666666666667</v>
      </c>
      <c r="X575" s="36">
        <f t="shared" si="102"/>
        <v>53333.333333333336</v>
      </c>
      <c r="Y575" s="131" t="e">
        <f>V575-#REF!</f>
        <v>#REF!</v>
      </c>
      <c r="Z575" s="36">
        <f t="shared" si="104"/>
        <v>146666.66666666666</v>
      </c>
      <c r="AA575" s="97"/>
      <c r="AB575" s="122"/>
      <c r="AC575" s="120"/>
    </row>
    <row r="576" spans="1:29" s="38" customFormat="1" x14ac:dyDescent="0.25">
      <c r="A576" s="22">
        <v>75</v>
      </c>
      <c r="B576" s="295">
        <v>1955</v>
      </c>
      <c r="C576" s="93" t="s">
        <v>833</v>
      </c>
      <c r="D576" s="133"/>
      <c r="E576" s="94"/>
      <c r="F576" s="295" t="s">
        <v>685</v>
      </c>
      <c r="G576" s="68" t="s">
        <v>30</v>
      </c>
      <c r="H576" s="295" t="s">
        <v>43</v>
      </c>
      <c r="I576" s="68" t="s">
        <v>787</v>
      </c>
      <c r="J576" s="23" t="s">
        <v>788</v>
      </c>
      <c r="K576" s="94"/>
      <c r="L576" s="94"/>
      <c r="M576" s="339"/>
      <c r="N576" s="94"/>
      <c r="O576" s="406">
        <v>44540</v>
      </c>
      <c r="P576" s="17">
        <f t="shared" si="103"/>
        <v>45535</v>
      </c>
      <c r="Q576" s="168">
        <v>10</v>
      </c>
      <c r="R576" s="66">
        <v>120</v>
      </c>
      <c r="S576" s="66">
        <f t="shared" si="100"/>
        <v>32</v>
      </c>
      <c r="T576" s="32">
        <f t="shared" si="105"/>
        <v>88</v>
      </c>
      <c r="U576" s="95">
        <v>0.1</v>
      </c>
      <c r="V576" s="341">
        <v>200000</v>
      </c>
      <c r="W576" s="36">
        <f t="shared" si="101"/>
        <v>1666.6666666666667</v>
      </c>
      <c r="X576" s="36">
        <f t="shared" si="102"/>
        <v>53333.333333333336</v>
      </c>
      <c r="Y576" s="131" t="e">
        <f>V576-#REF!</f>
        <v>#REF!</v>
      </c>
      <c r="Z576" s="36">
        <f t="shared" si="104"/>
        <v>146666.66666666666</v>
      </c>
      <c r="AA576" s="97"/>
      <c r="AB576" s="122"/>
      <c r="AC576" s="120"/>
    </row>
    <row r="577" spans="1:29" s="38" customFormat="1" x14ac:dyDescent="0.25">
      <c r="A577" s="22">
        <v>76</v>
      </c>
      <c r="B577" s="295">
        <v>1956</v>
      </c>
      <c r="C577" s="93" t="s">
        <v>833</v>
      </c>
      <c r="D577" s="133"/>
      <c r="E577" s="94"/>
      <c r="F577" s="295" t="s">
        <v>685</v>
      </c>
      <c r="G577" s="68" t="s">
        <v>30</v>
      </c>
      <c r="H577" s="295" t="s">
        <v>43</v>
      </c>
      <c r="I577" s="68" t="s">
        <v>787</v>
      </c>
      <c r="J577" s="23" t="s">
        <v>788</v>
      </c>
      <c r="K577" s="94"/>
      <c r="L577" s="94"/>
      <c r="M577" s="339"/>
      <c r="N577" s="94"/>
      <c r="O577" s="406">
        <v>44540</v>
      </c>
      <c r="P577" s="17">
        <f t="shared" si="103"/>
        <v>45535</v>
      </c>
      <c r="Q577" s="168">
        <v>10</v>
      </c>
      <c r="R577" s="66">
        <v>120</v>
      </c>
      <c r="S577" s="66">
        <f t="shared" si="100"/>
        <v>32</v>
      </c>
      <c r="T577" s="32">
        <f t="shared" si="105"/>
        <v>88</v>
      </c>
      <c r="U577" s="95">
        <v>0.1</v>
      </c>
      <c r="V577" s="341">
        <v>200000</v>
      </c>
      <c r="W577" s="36">
        <f t="shared" si="101"/>
        <v>1666.6666666666667</v>
      </c>
      <c r="X577" s="36">
        <f t="shared" si="102"/>
        <v>53333.333333333336</v>
      </c>
      <c r="Y577" s="131" t="e">
        <f>V577-#REF!</f>
        <v>#REF!</v>
      </c>
      <c r="Z577" s="36">
        <f t="shared" si="104"/>
        <v>146666.66666666666</v>
      </c>
      <c r="AA577" s="97"/>
      <c r="AB577" s="122"/>
      <c r="AC577" s="120"/>
    </row>
    <row r="578" spans="1:29" s="38" customFormat="1" x14ac:dyDescent="0.25">
      <c r="A578" s="22">
        <v>77</v>
      </c>
      <c r="B578" s="295">
        <v>1957</v>
      </c>
      <c r="C578" s="93" t="s">
        <v>833</v>
      </c>
      <c r="D578" s="133"/>
      <c r="E578" s="94"/>
      <c r="F578" s="295" t="s">
        <v>685</v>
      </c>
      <c r="G578" s="68" t="s">
        <v>30</v>
      </c>
      <c r="H578" s="295" t="s">
        <v>43</v>
      </c>
      <c r="I578" s="68" t="s">
        <v>787</v>
      </c>
      <c r="J578" s="23" t="s">
        <v>788</v>
      </c>
      <c r="K578" s="94"/>
      <c r="L578" s="94"/>
      <c r="M578" s="339"/>
      <c r="N578" s="94"/>
      <c r="O578" s="406">
        <v>44540</v>
      </c>
      <c r="P578" s="17">
        <f t="shared" si="103"/>
        <v>45535</v>
      </c>
      <c r="Q578" s="168">
        <v>10</v>
      </c>
      <c r="R578" s="66">
        <v>120</v>
      </c>
      <c r="S578" s="66">
        <f t="shared" si="100"/>
        <v>32</v>
      </c>
      <c r="T578" s="32">
        <f t="shared" si="105"/>
        <v>88</v>
      </c>
      <c r="U578" s="95">
        <v>0.1</v>
      </c>
      <c r="V578" s="341">
        <v>200000</v>
      </c>
      <c r="W578" s="36">
        <f t="shared" si="101"/>
        <v>1666.6666666666667</v>
      </c>
      <c r="X578" s="36">
        <f t="shared" si="102"/>
        <v>53333.333333333336</v>
      </c>
      <c r="Y578" s="131" t="e">
        <f>V578-#REF!</f>
        <v>#REF!</v>
      </c>
      <c r="Z578" s="36">
        <f t="shared" si="104"/>
        <v>146666.66666666666</v>
      </c>
      <c r="AA578" s="97"/>
      <c r="AB578" s="122"/>
      <c r="AC578" s="120"/>
    </row>
    <row r="579" spans="1:29" s="38" customFormat="1" x14ac:dyDescent="0.25">
      <c r="A579" s="22">
        <v>78</v>
      </c>
      <c r="B579" s="295">
        <v>1958</v>
      </c>
      <c r="C579" s="93" t="s">
        <v>833</v>
      </c>
      <c r="D579" s="133"/>
      <c r="E579" s="94"/>
      <c r="F579" s="295" t="s">
        <v>685</v>
      </c>
      <c r="G579" s="68" t="s">
        <v>30</v>
      </c>
      <c r="H579" s="295" t="s">
        <v>43</v>
      </c>
      <c r="I579" s="68" t="s">
        <v>787</v>
      </c>
      <c r="J579" s="23" t="s">
        <v>788</v>
      </c>
      <c r="K579" s="94"/>
      <c r="L579" s="94"/>
      <c r="M579" s="339"/>
      <c r="N579" s="94"/>
      <c r="O579" s="406">
        <v>44540</v>
      </c>
      <c r="P579" s="17">
        <f t="shared" si="103"/>
        <v>45535</v>
      </c>
      <c r="Q579" s="168">
        <v>10</v>
      </c>
      <c r="R579" s="66">
        <v>120</v>
      </c>
      <c r="S579" s="66">
        <f t="shared" si="100"/>
        <v>32</v>
      </c>
      <c r="T579" s="32">
        <f t="shared" si="105"/>
        <v>88</v>
      </c>
      <c r="U579" s="95">
        <v>0.1</v>
      </c>
      <c r="V579" s="341">
        <v>200000</v>
      </c>
      <c r="W579" s="36">
        <f t="shared" si="101"/>
        <v>1666.6666666666667</v>
      </c>
      <c r="X579" s="36">
        <f t="shared" si="102"/>
        <v>53333.333333333336</v>
      </c>
      <c r="Y579" s="131" t="e">
        <f>V579-#REF!</f>
        <v>#REF!</v>
      </c>
      <c r="Z579" s="36">
        <f t="shared" si="104"/>
        <v>146666.66666666666</v>
      </c>
      <c r="AA579" s="97"/>
      <c r="AB579" s="122"/>
      <c r="AC579" s="120"/>
    </row>
    <row r="580" spans="1:29" s="38" customFormat="1" x14ac:dyDescent="0.25">
      <c r="A580" s="22">
        <v>79</v>
      </c>
      <c r="B580" s="295">
        <v>1959</v>
      </c>
      <c r="C580" s="93" t="s">
        <v>833</v>
      </c>
      <c r="D580" s="133"/>
      <c r="E580" s="94"/>
      <c r="F580" s="295" t="s">
        <v>685</v>
      </c>
      <c r="G580" s="68" t="s">
        <v>30</v>
      </c>
      <c r="H580" s="295" t="s">
        <v>43</v>
      </c>
      <c r="I580" s="68" t="s">
        <v>787</v>
      </c>
      <c r="J580" s="23" t="s">
        <v>788</v>
      </c>
      <c r="K580" s="94"/>
      <c r="L580" s="94"/>
      <c r="M580" s="339"/>
      <c r="N580" s="94"/>
      <c r="O580" s="406">
        <v>44540</v>
      </c>
      <c r="P580" s="17">
        <f t="shared" si="103"/>
        <v>45535</v>
      </c>
      <c r="Q580" s="168">
        <v>10</v>
      </c>
      <c r="R580" s="66">
        <v>120</v>
      </c>
      <c r="S580" s="66">
        <f t="shared" si="100"/>
        <v>32</v>
      </c>
      <c r="T580" s="32">
        <f t="shared" si="105"/>
        <v>88</v>
      </c>
      <c r="U580" s="95">
        <v>0.1</v>
      </c>
      <c r="V580" s="341">
        <v>200000</v>
      </c>
      <c r="W580" s="36">
        <f t="shared" si="101"/>
        <v>1666.6666666666667</v>
      </c>
      <c r="X580" s="36">
        <f t="shared" si="102"/>
        <v>53333.333333333336</v>
      </c>
      <c r="Y580" s="131" t="e">
        <f>V580-#REF!</f>
        <v>#REF!</v>
      </c>
      <c r="Z580" s="36">
        <f t="shared" si="104"/>
        <v>146666.66666666666</v>
      </c>
      <c r="AA580" s="97"/>
      <c r="AB580" s="122"/>
      <c r="AC580" s="120"/>
    </row>
    <row r="581" spans="1:29" s="38" customFormat="1" x14ac:dyDescent="0.25">
      <c r="A581" s="22">
        <v>80</v>
      </c>
      <c r="B581" s="295">
        <v>1960</v>
      </c>
      <c r="C581" s="93" t="s">
        <v>833</v>
      </c>
      <c r="D581" s="133"/>
      <c r="E581" s="94"/>
      <c r="F581" s="295" t="s">
        <v>685</v>
      </c>
      <c r="G581" s="68" t="s">
        <v>30</v>
      </c>
      <c r="H581" s="295" t="s">
        <v>43</v>
      </c>
      <c r="I581" s="68" t="s">
        <v>787</v>
      </c>
      <c r="J581" s="23" t="s">
        <v>788</v>
      </c>
      <c r="K581" s="94"/>
      <c r="L581" s="94"/>
      <c r="M581" s="339"/>
      <c r="N581" s="94"/>
      <c r="O581" s="406">
        <v>44540</v>
      </c>
      <c r="P581" s="17">
        <f t="shared" si="103"/>
        <v>45535</v>
      </c>
      <c r="Q581" s="168">
        <v>10</v>
      </c>
      <c r="R581" s="66">
        <v>120</v>
      </c>
      <c r="S581" s="66">
        <f t="shared" si="100"/>
        <v>32</v>
      </c>
      <c r="T581" s="32">
        <f t="shared" si="105"/>
        <v>88</v>
      </c>
      <c r="U581" s="95">
        <v>0.1</v>
      </c>
      <c r="V581" s="341">
        <v>200000</v>
      </c>
      <c r="W581" s="36">
        <f t="shared" si="101"/>
        <v>1666.6666666666667</v>
      </c>
      <c r="X581" s="36">
        <f t="shared" si="102"/>
        <v>53333.333333333336</v>
      </c>
      <c r="Y581" s="131" t="e">
        <f>V581-#REF!</f>
        <v>#REF!</v>
      </c>
      <c r="Z581" s="36">
        <f t="shared" si="104"/>
        <v>146666.66666666666</v>
      </c>
      <c r="AA581" s="97"/>
      <c r="AB581" s="122"/>
      <c r="AC581" s="120"/>
    </row>
    <row r="582" spans="1:29" s="38" customFormat="1" x14ac:dyDescent="0.25">
      <c r="A582" s="22">
        <v>81</v>
      </c>
      <c r="B582" s="295">
        <v>1961</v>
      </c>
      <c r="C582" s="93" t="s">
        <v>833</v>
      </c>
      <c r="D582" s="133"/>
      <c r="E582" s="94"/>
      <c r="F582" s="295" t="s">
        <v>685</v>
      </c>
      <c r="G582" s="68" t="s">
        <v>30</v>
      </c>
      <c r="H582" s="295" t="s">
        <v>43</v>
      </c>
      <c r="I582" s="68" t="s">
        <v>787</v>
      </c>
      <c r="J582" s="23" t="s">
        <v>788</v>
      </c>
      <c r="K582" s="94"/>
      <c r="L582" s="94"/>
      <c r="M582" s="339"/>
      <c r="N582" s="94"/>
      <c r="O582" s="406">
        <v>44540</v>
      </c>
      <c r="P582" s="17">
        <f t="shared" si="103"/>
        <v>45535</v>
      </c>
      <c r="Q582" s="168">
        <v>10</v>
      </c>
      <c r="R582" s="66">
        <v>120</v>
      </c>
      <c r="S582" s="66">
        <f t="shared" si="100"/>
        <v>32</v>
      </c>
      <c r="T582" s="32">
        <f t="shared" si="105"/>
        <v>88</v>
      </c>
      <c r="U582" s="95">
        <v>0.1</v>
      </c>
      <c r="V582" s="341">
        <v>200000</v>
      </c>
      <c r="W582" s="36">
        <f t="shared" si="101"/>
        <v>1666.6666666666667</v>
      </c>
      <c r="X582" s="36">
        <f t="shared" si="102"/>
        <v>53333.333333333336</v>
      </c>
      <c r="Y582" s="131" t="e">
        <f>V582-#REF!</f>
        <v>#REF!</v>
      </c>
      <c r="Z582" s="36">
        <f t="shared" si="104"/>
        <v>146666.66666666666</v>
      </c>
      <c r="AA582" s="97"/>
      <c r="AB582" s="122"/>
      <c r="AC582" s="120"/>
    </row>
    <row r="583" spans="1:29" s="38" customFormat="1" x14ac:dyDescent="0.25">
      <c r="A583" s="22">
        <v>82</v>
      </c>
      <c r="B583" s="295">
        <v>1962</v>
      </c>
      <c r="C583" s="93" t="s">
        <v>833</v>
      </c>
      <c r="D583" s="133"/>
      <c r="E583" s="94"/>
      <c r="F583" s="295" t="s">
        <v>685</v>
      </c>
      <c r="G583" s="68" t="s">
        <v>30</v>
      </c>
      <c r="H583" s="295" t="s">
        <v>43</v>
      </c>
      <c r="I583" s="68" t="s">
        <v>787</v>
      </c>
      <c r="J583" s="23" t="s">
        <v>788</v>
      </c>
      <c r="K583" s="94"/>
      <c r="L583" s="94"/>
      <c r="M583" s="339"/>
      <c r="N583" s="94"/>
      <c r="O583" s="406">
        <v>44540</v>
      </c>
      <c r="P583" s="17">
        <f t="shared" si="103"/>
        <v>45535</v>
      </c>
      <c r="Q583" s="168">
        <v>10</v>
      </c>
      <c r="R583" s="66">
        <v>120</v>
      </c>
      <c r="S583" s="66">
        <f t="shared" si="100"/>
        <v>32</v>
      </c>
      <c r="T583" s="32">
        <f t="shared" si="105"/>
        <v>88</v>
      </c>
      <c r="U583" s="95">
        <v>0.1</v>
      </c>
      <c r="V583" s="341">
        <v>200000</v>
      </c>
      <c r="W583" s="36">
        <f t="shared" si="101"/>
        <v>1666.6666666666667</v>
      </c>
      <c r="X583" s="36">
        <f t="shared" si="102"/>
        <v>53333.333333333336</v>
      </c>
      <c r="Y583" s="131" t="e">
        <f>V583-#REF!</f>
        <v>#REF!</v>
      </c>
      <c r="Z583" s="36">
        <f t="shared" si="104"/>
        <v>146666.66666666666</v>
      </c>
      <c r="AA583" s="97"/>
      <c r="AB583" s="122"/>
      <c r="AC583" s="120"/>
    </row>
    <row r="584" spans="1:29" s="38" customFormat="1" x14ac:dyDescent="0.25">
      <c r="A584" s="22">
        <v>83</v>
      </c>
      <c r="B584" s="295">
        <v>1988</v>
      </c>
      <c r="C584" s="93" t="s">
        <v>831</v>
      </c>
      <c r="D584" s="133"/>
      <c r="E584" s="94"/>
      <c r="F584" s="295" t="s">
        <v>593</v>
      </c>
      <c r="G584" s="68" t="s">
        <v>30</v>
      </c>
      <c r="H584" s="295" t="s">
        <v>43</v>
      </c>
      <c r="I584" s="68" t="s">
        <v>787</v>
      </c>
      <c r="J584" s="23" t="s">
        <v>788</v>
      </c>
      <c r="K584" s="94"/>
      <c r="L584" s="94"/>
      <c r="M584" s="339"/>
      <c r="N584" s="94"/>
      <c r="O584" s="406">
        <v>44545</v>
      </c>
      <c r="P584" s="17">
        <f t="shared" si="103"/>
        <v>45535</v>
      </c>
      <c r="Q584" s="168">
        <v>10</v>
      </c>
      <c r="R584" s="66">
        <v>120</v>
      </c>
      <c r="S584" s="66">
        <f t="shared" si="100"/>
        <v>32</v>
      </c>
      <c r="T584" s="32">
        <f t="shared" si="105"/>
        <v>88</v>
      </c>
      <c r="U584" s="95">
        <v>0.1</v>
      </c>
      <c r="V584" s="341">
        <v>123500</v>
      </c>
      <c r="W584" s="36">
        <f t="shared" si="101"/>
        <v>1029.1666666666667</v>
      </c>
      <c r="X584" s="36">
        <f t="shared" si="102"/>
        <v>32933.333333333336</v>
      </c>
      <c r="Y584" s="131" t="e">
        <f>V584-#REF!</f>
        <v>#REF!</v>
      </c>
      <c r="Z584" s="36">
        <f t="shared" si="104"/>
        <v>90566.666666666657</v>
      </c>
      <c r="AA584" s="97"/>
      <c r="AB584" s="122"/>
      <c r="AC584" s="120"/>
    </row>
    <row r="585" spans="1:29" s="38" customFormat="1" x14ac:dyDescent="0.25">
      <c r="A585" s="22">
        <v>84</v>
      </c>
      <c r="B585" s="295">
        <v>1972</v>
      </c>
      <c r="C585" s="93" t="s">
        <v>834</v>
      </c>
      <c r="D585" s="133"/>
      <c r="E585" s="94"/>
      <c r="F585" s="295" t="s">
        <v>31</v>
      </c>
      <c r="G585" s="68" t="s">
        <v>30</v>
      </c>
      <c r="H585" s="295" t="s">
        <v>43</v>
      </c>
      <c r="I585" s="68" t="s">
        <v>787</v>
      </c>
      <c r="J585" s="23" t="s">
        <v>788</v>
      </c>
      <c r="K585" s="94"/>
      <c r="L585" s="94"/>
      <c r="M585" s="339"/>
      <c r="N585" s="94"/>
      <c r="O585" s="406">
        <v>44624</v>
      </c>
      <c r="P585" s="17">
        <f t="shared" si="103"/>
        <v>45535</v>
      </c>
      <c r="Q585" s="168">
        <v>10</v>
      </c>
      <c r="R585" s="66">
        <v>120</v>
      </c>
      <c r="S585" s="66">
        <f t="shared" ref="S585:S610" si="106">DATEDIF(O585,P585,"M")</f>
        <v>29</v>
      </c>
      <c r="T585" s="32">
        <f t="shared" si="105"/>
        <v>91</v>
      </c>
      <c r="U585" s="95">
        <v>0.1</v>
      </c>
      <c r="V585" s="341">
        <v>52650</v>
      </c>
      <c r="W585" s="36">
        <f t="shared" ref="W585:W663" si="107">V585/R585</f>
        <v>438.75</v>
      </c>
      <c r="X585" s="36">
        <f t="shared" ref="X585:X610" si="108">S585*W585</f>
        <v>12723.75</v>
      </c>
      <c r="Y585" s="131" t="e">
        <f>V585-#REF!</f>
        <v>#REF!</v>
      </c>
      <c r="Z585" s="36">
        <f t="shared" si="104"/>
        <v>39926.25</v>
      </c>
      <c r="AA585" s="97"/>
      <c r="AB585" s="122"/>
      <c r="AC585" s="120"/>
    </row>
    <row r="586" spans="1:29" s="38" customFormat="1" x14ac:dyDescent="0.25">
      <c r="A586" s="22">
        <v>85</v>
      </c>
      <c r="B586" s="295">
        <v>1973</v>
      </c>
      <c r="C586" s="93" t="s">
        <v>834</v>
      </c>
      <c r="D586" s="133"/>
      <c r="E586" s="94"/>
      <c r="F586" s="295" t="s">
        <v>31</v>
      </c>
      <c r="G586" s="68" t="s">
        <v>30</v>
      </c>
      <c r="H586" s="295" t="s">
        <v>43</v>
      </c>
      <c r="I586" s="68" t="s">
        <v>787</v>
      </c>
      <c r="J586" s="23" t="s">
        <v>788</v>
      </c>
      <c r="K586" s="94"/>
      <c r="L586" s="94"/>
      <c r="M586" s="339"/>
      <c r="N586" s="94"/>
      <c r="O586" s="406">
        <v>44624</v>
      </c>
      <c r="P586" s="17">
        <f t="shared" si="103"/>
        <v>45535</v>
      </c>
      <c r="Q586" s="168">
        <v>10</v>
      </c>
      <c r="R586" s="66">
        <v>120</v>
      </c>
      <c r="S586" s="66">
        <f t="shared" si="106"/>
        <v>29</v>
      </c>
      <c r="T586" s="32">
        <f t="shared" si="105"/>
        <v>91</v>
      </c>
      <c r="U586" s="95">
        <v>0.1</v>
      </c>
      <c r="V586" s="341">
        <v>52650</v>
      </c>
      <c r="W586" s="36">
        <f t="shared" si="107"/>
        <v>438.75</v>
      </c>
      <c r="X586" s="36">
        <f t="shared" si="108"/>
        <v>12723.75</v>
      </c>
      <c r="Y586" s="131" t="e">
        <f>V586-#REF!</f>
        <v>#REF!</v>
      </c>
      <c r="Z586" s="36">
        <f t="shared" si="104"/>
        <v>39926.25</v>
      </c>
      <c r="AA586" s="97"/>
      <c r="AB586" s="122"/>
      <c r="AC586" s="120"/>
    </row>
    <row r="587" spans="1:29" s="38" customFormat="1" x14ac:dyDescent="0.25">
      <c r="A587" s="22">
        <v>86</v>
      </c>
      <c r="B587" s="295">
        <v>1974</v>
      </c>
      <c r="C587" s="93" t="s">
        <v>834</v>
      </c>
      <c r="D587" s="133"/>
      <c r="E587" s="94"/>
      <c r="F587" s="295" t="s">
        <v>31</v>
      </c>
      <c r="G587" s="68" t="s">
        <v>30</v>
      </c>
      <c r="H587" s="295" t="s">
        <v>43</v>
      </c>
      <c r="I587" s="68" t="s">
        <v>787</v>
      </c>
      <c r="J587" s="23" t="s">
        <v>788</v>
      </c>
      <c r="K587" s="94"/>
      <c r="L587" s="94"/>
      <c r="M587" s="339"/>
      <c r="N587" s="94"/>
      <c r="O587" s="406">
        <v>44624</v>
      </c>
      <c r="P587" s="17">
        <f t="shared" si="103"/>
        <v>45535</v>
      </c>
      <c r="Q587" s="168">
        <v>10</v>
      </c>
      <c r="R587" s="66">
        <v>120</v>
      </c>
      <c r="S587" s="66">
        <f t="shared" si="106"/>
        <v>29</v>
      </c>
      <c r="T587" s="32">
        <f t="shared" si="105"/>
        <v>91</v>
      </c>
      <c r="U587" s="95">
        <v>0.1</v>
      </c>
      <c r="V587" s="341">
        <v>52650</v>
      </c>
      <c r="W587" s="36">
        <f t="shared" si="107"/>
        <v>438.75</v>
      </c>
      <c r="X587" s="36">
        <f t="shared" si="108"/>
        <v>12723.75</v>
      </c>
      <c r="Y587" s="131" t="e">
        <f>V587-#REF!</f>
        <v>#REF!</v>
      </c>
      <c r="Z587" s="36">
        <f t="shared" si="104"/>
        <v>39926.25</v>
      </c>
      <c r="AA587" s="97"/>
      <c r="AB587" s="122"/>
      <c r="AC587" s="120"/>
    </row>
    <row r="588" spans="1:29" s="38" customFormat="1" x14ac:dyDescent="0.25">
      <c r="A588" s="22">
        <v>87</v>
      </c>
      <c r="B588" s="295">
        <v>1975</v>
      </c>
      <c r="C588" s="93" t="s">
        <v>834</v>
      </c>
      <c r="D588" s="133"/>
      <c r="E588" s="94"/>
      <c r="F588" s="295" t="s">
        <v>31</v>
      </c>
      <c r="G588" s="68" t="s">
        <v>30</v>
      </c>
      <c r="H588" s="295" t="s">
        <v>43</v>
      </c>
      <c r="I588" s="68" t="s">
        <v>787</v>
      </c>
      <c r="J588" s="23" t="s">
        <v>788</v>
      </c>
      <c r="K588" s="94"/>
      <c r="L588" s="94"/>
      <c r="M588" s="339"/>
      <c r="N588" s="94"/>
      <c r="O588" s="406">
        <v>44624</v>
      </c>
      <c r="P588" s="17">
        <f t="shared" si="103"/>
        <v>45535</v>
      </c>
      <c r="Q588" s="168">
        <v>10</v>
      </c>
      <c r="R588" s="66">
        <v>120</v>
      </c>
      <c r="S588" s="66">
        <f t="shared" si="106"/>
        <v>29</v>
      </c>
      <c r="T588" s="32">
        <f t="shared" si="105"/>
        <v>91</v>
      </c>
      <c r="U588" s="95">
        <v>0.1</v>
      </c>
      <c r="V588" s="341">
        <v>52650</v>
      </c>
      <c r="W588" s="36">
        <f t="shared" si="107"/>
        <v>438.75</v>
      </c>
      <c r="X588" s="36">
        <f t="shared" si="108"/>
        <v>12723.75</v>
      </c>
      <c r="Y588" s="131" t="e">
        <f>V588-#REF!</f>
        <v>#REF!</v>
      </c>
      <c r="Z588" s="36">
        <f t="shared" si="104"/>
        <v>39926.25</v>
      </c>
      <c r="AA588" s="97"/>
      <c r="AB588" s="122"/>
      <c r="AC588" s="120"/>
    </row>
    <row r="589" spans="1:29" s="38" customFormat="1" x14ac:dyDescent="0.25">
      <c r="A589" s="22">
        <v>88</v>
      </c>
      <c r="B589" s="295">
        <v>1976</v>
      </c>
      <c r="C589" s="93" t="s">
        <v>834</v>
      </c>
      <c r="D589" s="133"/>
      <c r="E589" s="94"/>
      <c r="F589" s="295" t="s">
        <v>31</v>
      </c>
      <c r="G589" s="68" t="s">
        <v>30</v>
      </c>
      <c r="H589" s="295" t="s">
        <v>43</v>
      </c>
      <c r="I589" s="68" t="s">
        <v>787</v>
      </c>
      <c r="J589" s="23" t="s">
        <v>788</v>
      </c>
      <c r="K589" s="94"/>
      <c r="L589" s="94"/>
      <c r="M589" s="339"/>
      <c r="N589" s="94"/>
      <c r="O589" s="406">
        <v>44624</v>
      </c>
      <c r="P589" s="17">
        <f t="shared" si="103"/>
        <v>45535</v>
      </c>
      <c r="Q589" s="168">
        <v>10</v>
      </c>
      <c r="R589" s="66">
        <v>120</v>
      </c>
      <c r="S589" s="66">
        <f t="shared" si="106"/>
        <v>29</v>
      </c>
      <c r="T589" s="32">
        <f t="shared" si="105"/>
        <v>91</v>
      </c>
      <c r="U589" s="95">
        <v>0.1</v>
      </c>
      <c r="V589" s="341">
        <v>52650</v>
      </c>
      <c r="W589" s="36">
        <f t="shared" si="107"/>
        <v>438.75</v>
      </c>
      <c r="X589" s="36">
        <f t="shared" si="108"/>
        <v>12723.75</v>
      </c>
      <c r="Y589" s="131" t="e">
        <f>V589-#REF!</f>
        <v>#REF!</v>
      </c>
      <c r="Z589" s="36">
        <f t="shared" si="104"/>
        <v>39926.25</v>
      </c>
      <c r="AA589" s="97"/>
      <c r="AB589" s="122"/>
      <c r="AC589" s="120"/>
    </row>
    <row r="590" spans="1:29" s="38" customFormat="1" x14ac:dyDescent="0.25">
      <c r="A590" s="22">
        <v>89</v>
      </c>
      <c r="B590" s="295">
        <v>1977</v>
      </c>
      <c r="C590" s="93" t="s">
        <v>834</v>
      </c>
      <c r="D590" s="133"/>
      <c r="E590" s="94"/>
      <c r="F590" s="295" t="s">
        <v>31</v>
      </c>
      <c r="G590" s="68" t="s">
        <v>30</v>
      </c>
      <c r="H590" s="295" t="s">
        <v>43</v>
      </c>
      <c r="I590" s="68" t="s">
        <v>787</v>
      </c>
      <c r="J590" s="23" t="s">
        <v>788</v>
      </c>
      <c r="K590" s="94"/>
      <c r="L590" s="94"/>
      <c r="M590" s="339"/>
      <c r="N590" s="94"/>
      <c r="O590" s="406">
        <v>44624</v>
      </c>
      <c r="P590" s="17">
        <f t="shared" si="103"/>
        <v>45535</v>
      </c>
      <c r="Q590" s="168">
        <v>10</v>
      </c>
      <c r="R590" s="66">
        <v>120</v>
      </c>
      <c r="S590" s="66">
        <f t="shared" si="106"/>
        <v>29</v>
      </c>
      <c r="T590" s="32">
        <f t="shared" si="105"/>
        <v>91</v>
      </c>
      <c r="U590" s="95">
        <v>0.1</v>
      </c>
      <c r="V590" s="341">
        <v>52650</v>
      </c>
      <c r="W590" s="36">
        <f t="shared" si="107"/>
        <v>438.75</v>
      </c>
      <c r="X590" s="36">
        <f t="shared" si="108"/>
        <v>12723.75</v>
      </c>
      <c r="Y590" s="131" t="e">
        <f>V590-#REF!</f>
        <v>#REF!</v>
      </c>
      <c r="Z590" s="36">
        <f t="shared" si="104"/>
        <v>39926.25</v>
      </c>
      <c r="AA590" s="97"/>
      <c r="AB590" s="122"/>
      <c r="AC590" s="120"/>
    </row>
    <row r="591" spans="1:29" s="38" customFormat="1" x14ac:dyDescent="0.25">
      <c r="A591" s="22">
        <v>90</v>
      </c>
      <c r="B591" s="295">
        <v>1978</v>
      </c>
      <c r="C591" s="93" t="s">
        <v>834</v>
      </c>
      <c r="D591" s="133"/>
      <c r="E591" s="94"/>
      <c r="F591" s="295" t="s">
        <v>31</v>
      </c>
      <c r="G591" s="68" t="s">
        <v>30</v>
      </c>
      <c r="H591" s="295" t="s">
        <v>43</v>
      </c>
      <c r="I591" s="68" t="s">
        <v>787</v>
      </c>
      <c r="J591" s="23" t="s">
        <v>788</v>
      </c>
      <c r="K591" s="94"/>
      <c r="L591" s="94"/>
      <c r="M591" s="339"/>
      <c r="N591" s="94"/>
      <c r="O591" s="406">
        <v>44624</v>
      </c>
      <c r="P591" s="17">
        <f t="shared" si="103"/>
        <v>45535</v>
      </c>
      <c r="Q591" s="168">
        <v>10</v>
      </c>
      <c r="R591" s="66">
        <v>120</v>
      </c>
      <c r="S591" s="66">
        <f t="shared" si="106"/>
        <v>29</v>
      </c>
      <c r="T591" s="32">
        <f t="shared" si="105"/>
        <v>91</v>
      </c>
      <c r="U591" s="95">
        <v>0.1</v>
      </c>
      <c r="V591" s="341">
        <v>52650</v>
      </c>
      <c r="W591" s="36">
        <f t="shared" si="107"/>
        <v>438.75</v>
      </c>
      <c r="X591" s="36">
        <f t="shared" si="108"/>
        <v>12723.75</v>
      </c>
      <c r="Y591" s="131" t="e">
        <f>V591-#REF!</f>
        <v>#REF!</v>
      </c>
      <c r="Z591" s="36">
        <f t="shared" si="104"/>
        <v>39926.25</v>
      </c>
      <c r="AA591" s="97"/>
      <c r="AB591" s="122"/>
      <c r="AC591" s="120"/>
    </row>
    <row r="592" spans="1:29" s="38" customFormat="1" x14ac:dyDescent="0.25">
      <c r="A592" s="22">
        <v>91</v>
      </c>
      <c r="B592" s="295">
        <v>1979</v>
      </c>
      <c r="C592" s="93" t="s">
        <v>834</v>
      </c>
      <c r="D592" s="133"/>
      <c r="E592" s="94"/>
      <c r="F592" s="295" t="s">
        <v>31</v>
      </c>
      <c r="G592" s="68" t="s">
        <v>30</v>
      </c>
      <c r="H592" s="295" t="s">
        <v>43</v>
      </c>
      <c r="I592" s="68" t="s">
        <v>787</v>
      </c>
      <c r="J592" s="23" t="s">
        <v>788</v>
      </c>
      <c r="K592" s="94"/>
      <c r="L592" s="94"/>
      <c r="M592" s="339"/>
      <c r="N592" s="94"/>
      <c r="O592" s="406">
        <v>44624</v>
      </c>
      <c r="P592" s="17">
        <f t="shared" si="103"/>
        <v>45535</v>
      </c>
      <c r="Q592" s="168">
        <v>10</v>
      </c>
      <c r="R592" s="66">
        <v>120</v>
      </c>
      <c r="S592" s="66">
        <f t="shared" si="106"/>
        <v>29</v>
      </c>
      <c r="T592" s="32">
        <f t="shared" si="105"/>
        <v>91</v>
      </c>
      <c r="U592" s="95">
        <v>0.1</v>
      </c>
      <c r="V592" s="342">
        <v>52650</v>
      </c>
      <c r="W592" s="36">
        <f t="shared" si="107"/>
        <v>438.75</v>
      </c>
      <c r="X592" s="36">
        <f t="shared" si="108"/>
        <v>12723.75</v>
      </c>
      <c r="Y592" s="344" t="e">
        <f>V592-#REF!</f>
        <v>#REF!</v>
      </c>
      <c r="Z592" s="36">
        <f t="shared" si="104"/>
        <v>39926.25</v>
      </c>
      <c r="AA592" s="97"/>
      <c r="AB592" s="122"/>
      <c r="AC592" s="120"/>
    </row>
    <row r="593" spans="1:29" s="38" customFormat="1" x14ac:dyDescent="0.25">
      <c r="A593" s="22">
        <v>92</v>
      </c>
      <c r="B593" s="169" t="s">
        <v>110</v>
      </c>
      <c r="C593" s="93" t="s">
        <v>834</v>
      </c>
      <c r="D593" s="348"/>
      <c r="E593" s="99"/>
      <c r="F593" s="169"/>
      <c r="G593" s="68" t="s">
        <v>30</v>
      </c>
      <c r="H593" s="169" t="s">
        <v>43</v>
      </c>
      <c r="I593" s="68" t="s">
        <v>787</v>
      </c>
      <c r="J593" s="42" t="s">
        <v>788</v>
      </c>
      <c r="K593" s="99"/>
      <c r="L593" s="99"/>
      <c r="M593" s="94" t="s">
        <v>688</v>
      </c>
      <c r="N593" s="343" t="s">
        <v>689</v>
      </c>
      <c r="O593" s="406">
        <v>44682</v>
      </c>
      <c r="P593" s="17">
        <f t="shared" si="103"/>
        <v>45535</v>
      </c>
      <c r="Q593" s="407">
        <v>10</v>
      </c>
      <c r="R593" s="97">
        <v>120</v>
      </c>
      <c r="S593" s="97">
        <f t="shared" si="106"/>
        <v>27</v>
      </c>
      <c r="T593" s="32">
        <f t="shared" si="105"/>
        <v>93</v>
      </c>
      <c r="U593" s="101">
        <v>0.1</v>
      </c>
      <c r="V593" s="342">
        <v>109200</v>
      </c>
      <c r="W593" s="36">
        <f t="shared" si="107"/>
        <v>910</v>
      </c>
      <c r="X593" s="36">
        <f t="shared" si="108"/>
        <v>24570</v>
      </c>
      <c r="Y593" s="344" t="e">
        <f>V593-#REF!</f>
        <v>#REF!</v>
      </c>
      <c r="Z593" s="36">
        <f t="shared" si="104"/>
        <v>84630</v>
      </c>
      <c r="AA593" s="97"/>
      <c r="AB593" s="122"/>
      <c r="AC593" s="120"/>
    </row>
    <row r="594" spans="1:29" s="38" customFormat="1" ht="77.25" x14ac:dyDescent="0.25">
      <c r="A594" s="22">
        <v>93</v>
      </c>
      <c r="B594" s="169" t="s">
        <v>110</v>
      </c>
      <c r="C594" s="359" t="s">
        <v>835</v>
      </c>
      <c r="D594" s="348"/>
      <c r="E594" s="99"/>
      <c r="F594" s="408" t="s">
        <v>836</v>
      </c>
      <c r="G594" s="187" t="s">
        <v>837</v>
      </c>
      <c r="H594" s="169" t="s">
        <v>43</v>
      </c>
      <c r="I594" s="68" t="s">
        <v>787</v>
      </c>
      <c r="J594" s="42" t="s">
        <v>788</v>
      </c>
      <c r="K594" s="99"/>
      <c r="L594" s="99"/>
      <c r="M594" s="187" t="s">
        <v>838</v>
      </c>
      <c r="N594" s="343"/>
      <c r="O594" s="360">
        <v>44694</v>
      </c>
      <c r="P594" s="17">
        <f t="shared" si="103"/>
        <v>45535</v>
      </c>
      <c r="Q594" s="407">
        <v>10</v>
      </c>
      <c r="R594" s="97">
        <v>120</v>
      </c>
      <c r="S594" s="97">
        <f t="shared" si="106"/>
        <v>27</v>
      </c>
      <c r="T594" s="361">
        <f t="shared" si="105"/>
        <v>93</v>
      </c>
      <c r="U594" s="101">
        <v>0.1</v>
      </c>
      <c r="V594" s="183">
        <v>109200</v>
      </c>
      <c r="W594" s="36">
        <f t="shared" si="107"/>
        <v>910</v>
      </c>
      <c r="X594" s="36">
        <f t="shared" si="108"/>
        <v>24570</v>
      </c>
      <c r="Y594" s="344"/>
      <c r="Z594" s="36">
        <f t="shared" si="104"/>
        <v>84630</v>
      </c>
      <c r="AA594" s="97"/>
      <c r="AB594" s="122"/>
      <c r="AC594" s="120"/>
    </row>
    <row r="595" spans="1:29" s="38" customFormat="1" ht="82.5" customHeight="1" x14ac:dyDescent="0.25">
      <c r="A595" s="22">
        <v>94</v>
      </c>
      <c r="B595" s="169">
        <v>2003</v>
      </c>
      <c r="C595" s="359" t="s">
        <v>839</v>
      </c>
      <c r="D595" s="348"/>
      <c r="E595" s="99"/>
      <c r="F595" s="21" t="s">
        <v>175</v>
      </c>
      <c r="G595" s="408" t="s">
        <v>840</v>
      </c>
      <c r="H595" s="169" t="s">
        <v>43</v>
      </c>
      <c r="I595" s="68" t="s">
        <v>787</v>
      </c>
      <c r="J595" s="42" t="s">
        <v>841</v>
      </c>
      <c r="K595" s="99"/>
      <c r="L595" s="179" t="s">
        <v>842</v>
      </c>
      <c r="M595" s="408" t="s">
        <v>843</v>
      </c>
      <c r="N595" s="343"/>
      <c r="O595" s="360">
        <v>44890</v>
      </c>
      <c r="P595" s="17">
        <f t="shared" si="103"/>
        <v>45535</v>
      </c>
      <c r="Q595" s="407">
        <v>10</v>
      </c>
      <c r="R595" s="97">
        <v>120</v>
      </c>
      <c r="S595" s="97">
        <f t="shared" si="106"/>
        <v>21</v>
      </c>
      <c r="T595" s="361">
        <f t="shared" si="105"/>
        <v>99</v>
      </c>
      <c r="U595" s="101">
        <v>0.1</v>
      </c>
      <c r="V595" s="183">
        <v>110000</v>
      </c>
      <c r="W595" s="36">
        <f t="shared" si="107"/>
        <v>916.66666666666663</v>
      </c>
      <c r="X595" s="36">
        <f t="shared" si="108"/>
        <v>19250</v>
      </c>
      <c r="Y595" s="131"/>
      <c r="Z595" s="36">
        <f t="shared" si="104"/>
        <v>90750</v>
      </c>
      <c r="AA595" s="97"/>
      <c r="AB595" s="122"/>
      <c r="AC595" s="120" t="s">
        <v>844</v>
      </c>
    </row>
    <row r="596" spans="1:29" s="38" customFormat="1" ht="83.45" customHeight="1" x14ac:dyDescent="0.25">
      <c r="A596" s="22">
        <v>95</v>
      </c>
      <c r="B596" s="169">
        <v>2004</v>
      </c>
      <c r="C596" s="359" t="s">
        <v>839</v>
      </c>
      <c r="D596" s="348"/>
      <c r="E596" s="99"/>
      <c r="F596" s="21" t="s">
        <v>175</v>
      </c>
      <c r="G596" s="256" t="s">
        <v>840</v>
      </c>
      <c r="H596" s="169" t="s">
        <v>43</v>
      </c>
      <c r="I596" s="68" t="s">
        <v>787</v>
      </c>
      <c r="J596" s="42" t="s">
        <v>841</v>
      </c>
      <c r="K596" s="99"/>
      <c r="L596" s="409" t="s">
        <v>842</v>
      </c>
      <c r="M596" s="408" t="s">
        <v>843</v>
      </c>
      <c r="N596" s="343"/>
      <c r="O596" s="360">
        <v>44890</v>
      </c>
      <c r="P596" s="17">
        <f t="shared" si="103"/>
        <v>45535</v>
      </c>
      <c r="Q596" s="407">
        <v>10</v>
      </c>
      <c r="R596" s="97">
        <v>120</v>
      </c>
      <c r="S596" s="97">
        <f t="shared" si="106"/>
        <v>21</v>
      </c>
      <c r="T596" s="361">
        <f t="shared" si="105"/>
        <v>99</v>
      </c>
      <c r="U596" s="101">
        <v>0.1</v>
      </c>
      <c r="V596" s="183">
        <v>110000</v>
      </c>
      <c r="W596" s="36">
        <f t="shared" si="107"/>
        <v>916.66666666666663</v>
      </c>
      <c r="X596" s="36">
        <f t="shared" si="108"/>
        <v>19250</v>
      </c>
      <c r="Y596" s="131"/>
      <c r="Z596" s="36">
        <f t="shared" si="104"/>
        <v>90750</v>
      </c>
      <c r="AA596" s="97"/>
      <c r="AB596" s="122"/>
      <c r="AC596" s="120" t="s">
        <v>844</v>
      </c>
    </row>
    <row r="597" spans="1:29" s="373" customFormat="1" ht="64.5" x14ac:dyDescent="0.25">
      <c r="A597" s="22">
        <v>96</v>
      </c>
      <c r="B597" s="169">
        <v>2006</v>
      </c>
      <c r="C597" s="359" t="s">
        <v>839</v>
      </c>
      <c r="D597" s="348"/>
      <c r="E597" s="99"/>
      <c r="F597" s="175" t="s">
        <v>845</v>
      </c>
      <c r="G597" s="256" t="s">
        <v>846</v>
      </c>
      <c r="H597" s="169" t="s">
        <v>43</v>
      </c>
      <c r="I597" s="68" t="s">
        <v>787</v>
      </c>
      <c r="J597" s="42" t="s">
        <v>841</v>
      </c>
      <c r="K597" s="99"/>
      <c r="L597" s="175" t="s">
        <v>847</v>
      </c>
      <c r="M597" s="410" t="s">
        <v>843</v>
      </c>
      <c r="N597" s="351"/>
      <c r="O597" s="411">
        <v>44890</v>
      </c>
      <c r="P597" s="17">
        <f t="shared" si="103"/>
        <v>45535</v>
      </c>
      <c r="Q597" s="407">
        <v>10</v>
      </c>
      <c r="R597" s="97">
        <v>120</v>
      </c>
      <c r="S597" s="97">
        <f t="shared" si="106"/>
        <v>21</v>
      </c>
      <c r="T597" s="361">
        <f t="shared" si="105"/>
        <v>99</v>
      </c>
      <c r="U597" s="101">
        <v>0.1</v>
      </c>
      <c r="V597" s="192">
        <v>110000</v>
      </c>
      <c r="W597" s="36">
        <f t="shared" si="107"/>
        <v>916.66666666666663</v>
      </c>
      <c r="X597" s="51">
        <f t="shared" si="108"/>
        <v>19250</v>
      </c>
      <c r="Y597" s="344"/>
      <c r="Z597" s="51">
        <f t="shared" si="104"/>
        <v>90750</v>
      </c>
      <c r="AA597" s="97"/>
      <c r="AB597" s="122"/>
      <c r="AC597" s="120" t="s">
        <v>844</v>
      </c>
    </row>
    <row r="598" spans="1:29" s="38" customFormat="1" ht="64.5" x14ac:dyDescent="0.25">
      <c r="A598" s="22">
        <v>97</v>
      </c>
      <c r="B598" s="295">
        <v>2007</v>
      </c>
      <c r="C598" s="359" t="s">
        <v>839</v>
      </c>
      <c r="D598" s="133"/>
      <c r="E598" s="94"/>
      <c r="F598" s="187" t="s">
        <v>845</v>
      </c>
      <c r="G598" s="408" t="s">
        <v>846</v>
      </c>
      <c r="H598" s="169" t="s">
        <v>43</v>
      </c>
      <c r="I598" s="68" t="s">
        <v>787</v>
      </c>
      <c r="J598" s="23" t="s">
        <v>841</v>
      </c>
      <c r="K598" s="94"/>
      <c r="L598" s="187" t="s">
        <v>847</v>
      </c>
      <c r="M598" s="190" t="s">
        <v>843</v>
      </c>
      <c r="N598" s="343"/>
      <c r="O598" s="412">
        <v>44890</v>
      </c>
      <c r="P598" s="17">
        <f t="shared" si="103"/>
        <v>45535</v>
      </c>
      <c r="Q598" s="66">
        <v>10</v>
      </c>
      <c r="R598" s="66">
        <v>120</v>
      </c>
      <c r="S598" s="66">
        <f t="shared" si="106"/>
        <v>21</v>
      </c>
      <c r="T598" s="32">
        <f t="shared" si="105"/>
        <v>99</v>
      </c>
      <c r="U598" s="95">
        <v>0.1</v>
      </c>
      <c r="V598" s="183">
        <v>110000</v>
      </c>
      <c r="W598" s="36">
        <f t="shared" si="107"/>
        <v>916.66666666666663</v>
      </c>
      <c r="X598" s="35">
        <f t="shared" si="108"/>
        <v>19250</v>
      </c>
      <c r="Y598" s="131"/>
      <c r="Z598" s="35">
        <f t="shared" si="104"/>
        <v>90750</v>
      </c>
      <c r="AA598" s="66"/>
      <c r="AB598" s="119"/>
      <c r="AC598" s="120" t="s">
        <v>848</v>
      </c>
    </row>
    <row r="599" spans="1:29" s="5" customFormat="1" ht="102.75" x14ac:dyDescent="0.25">
      <c r="A599" s="22">
        <v>98</v>
      </c>
      <c r="B599" s="295">
        <v>2145</v>
      </c>
      <c r="C599" s="359" t="s">
        <v>849</v>
      </c>
      <c r="D599" s="133"/>
      <c r="E599" s="94"/>
      <c r="F599" s="187" t="s">
        <v>150</v>
      </c>
      <c r="G599" s="408" t="s">
        <v>850</v>
      </c>
      <c r="H599" s="295" t="s">
        <v>43</v>
      </c>
      <c r="I599" s="68" t="s">
        <v>787</v>
      </c>
      <c r="J599" s="23" t="s">
        <v>841</v>
      </c>
      <c r="K599" s="94"/>
      <c r="L599" s="187"/>
      <c r="M599" s="190" t="s">
        <v>843</v>
      </c>
      <c r="N599" s="343"/>
      <c r="O599" s="412">
        <v>45251</v>
      </c>
      <c r="P599" s="17">
        <f t="shared" si="103"/>
        <v>45535</v>
      </c>
      <c r="Q599" s="66">
        <v>10</v>
      </c>
      <c r="R599" s="66">
        <v>120</v>
      </c>
      <c r="S599" s="66">
        <f>DATEDIF(O599,P599,"M")</f>
        <v>9</v>
      </c>
      <c r="T599" s="32">
        <f>R599-S599</f>
        <v>111</v>
      </c>
      <c r="U599" s="95">
        <v>0.1</v>
      </c>
      <c r="V599" s="183">
        <v>66164</v>
      </c>
      <c r="W599" s="35">
        <f t="shared" si="107"/>
        <v>551.36666666666667</v>
      </c>
      <c r="X599" s="35">
        <f>S599*W599</f>
        <v>4962.3</v>
      </c>
      <c r="Y599" s="131"/>
      <c r="Z599" s="35">
        <f>V599-X599</f>
        <v>61201.7</v>
      </c>
      <c r="AA599" s="66"/>
      <c r="AB599" s="119"/>
      <c r="AC599" s="142" t="s">
        <v>851</v>
      </c>
    </row>
    <row r="600" spans="1:29" s="5" customFormat="1" ht="102.75" x14ac:dyDescent="0.25">
      <c r="A600" s="22">
        <v>99</v>
      </c>
      <c r="B600" s="295">
        <v>2146</v>
      </c>
      <c r="C600" s="359" t="s">
        <v>849</v>
      </c>
      <c r="D600" s="133"/>
      <c r="E600" s="94"/>
      <c r="F600" s="187" t="s">
        <v>150</v>
      </c>
      <c r="G600" s="408" t="s">
        <v>850</v>
      </c>
      <c r="H600" s="295" t="s">
        <v>43</v>
      </c>
      <c r="I600" s="68" t="s">
        <v>787</v>
      </c>
      <c r="J600" s="23" t="s">
        <v>841</v>
      </c>
      <c r="K600" s="94"/>
      <c r="L600" s="187"/>
      <c r="M600" s="190" t="s">
        <v>843</v>
      </c>
      <c r="N600" s="343"/>
      <c r="O600" s="412">
        <v>45251</v>
      </c>
      <c r="P600" s="17">
        <f t="shared" si="103"/>
        <v>45535</v>
      </c>
      <c r="Q600" s="66">
        <v>10</v>
      </c>
      <c r="R600" s="66">
        <v>120</v>
      </c>
      <c r="S600" s="197">
        <f t="shared" ref="S600:S608" si="109">DATEDIF(O600,P600,"M")</f>
        <v>9</v>
      </c>
      <c r="T600" s="401">
        <f t="shared" ref="T600:T608" si="110">R600-S600</f>
        <v>111</v>
      </c>
      <c r="U600" s="95">
        <v>0.1</v>
      </c>
      <c r="V600" s="183">
        <v>66164</v>
      </c>
      <c r="W600" s="51">
        <f t="shared" si="107"/>
        <v>551.36666666666667</v>
      </c>
      <c r="X600" s="51">
        <f t="shared" ref="X600:X605" si="111">S600*W600</f>
        <v>4962.3</v>
      </c>
      <c r="Y600" s="155"/>
      <c r="Z600" s="51">
        <f t="shared" ref="Z600:Z608" si="112">V600-X600</f>
        <v>61201.7</v>
      </c>
      <c r="AA600" s="197"/>
      <c r="AB600" s="383"/>
      <c r="AC600" s="142" t="s">
        <v>851</v>
      </c>
    </row>
    <row r="601" spans="1:29" s="5" customFormat="1" ht="115.5" x14ac:dyDescent="0.25">
      <c r="A601" s="22">
        <v>100</v>
      </c>
      <c r="B601" s="295">
        <v>2179</v>
      </c>
      <c r="C601" s="145" t="s">
        <v>852</v>
      </c>
      <c r="D601" s="133"/>
      <c r="E601" s="94" t="s">
        <v>766</v>
      </c>
      <c r="F601" s="187" t="s">
        <v>150</v>
      </c>
      <c r="G601" s="408" t="s">
        <v>767</v>
      </c>
      <c r="H601" s="295" t="s">
        <v>43</v>
      </c>
      <c r="I601" s="68" t="s">
        <v>787</v>
      </c>
      <c r="J601" s="23" t="s">
        <v>841</v>
      </c>
      <c r="K601" s="94"/>
      <c r="L601" s="187"/>
      <c r="M601" s="190" t="s">
        <v>843</v>
      </c>
      <c r="N601" s="343"/>
      <c r="O601" s="374">
        <v>45268</v>
      </c>
      <c r="P601" s="17">
        <f t="shared" si="103"/>
        <v>45535</v>
      </c>
      <c r="Q601" s="66">
        <v>10</v>
      </c>
      <c r="R601" s="66">
        <v>120</v>
      </c>
      <c r="S601" s="66">
        <f t="shared" si="109"/>
        <v>8</v>
      </c>
      <c r="T601" s="32">
        <f t="shared" si="110"/>
        <v>112</v>
      </c>
      <c r="U601" s="95">
        <v>0.1</v>
      </c>
      <c r="V601" s="183">
        <v>138460</v>
      </c>
      <c r="W601" s="35">
        <f t="shared" si="107"/>
        <v>1153.8333333333333</v>
      </c>
      <c r="X601" s="35">
        <f t="shared" si="111"/>
        <v>9230.6666666666661</v>
      </c>
      <c r="Y601" s="131"/>
      <c r="Z601" s="35">
        <f t="shared" si="112"/>
        <v>129229.33333333333</v>
      </c>
      <c r="AA601" s="66"/>
      <c r="AB601" s="119"/>
      <c r="AC601" s="142" t="s">
        <v>853</v>
      </c>
    </row>
    <row r="602" spans="1:29" s="5" customFormat="1" ht="102.75" x14ac:dyDescent="0.25">
      <c r="A602" s="22">
        <v>101</v>
      </c>
      <c r="B602" s="413">
        <v>2148</v>
      </c>
      <c r="C602" s="145" t="s">
        <v>854</v>
      </c>
      <c r="D602" s="133"/>
      <c r="E602" s="94" t="s">
        <v>766</v>
      </c>
      <c r="F602" s="187" t="s">
        <v>150</v>
      </c>
      <c r="G602" s="408" t="s">
        <v>767</v>
      </c>
      <c r="H602" s="295" t="s">
        <v>43</v>
      </c>
      <c r="I602" s="68" t="s">
        <v>787</v>
      </c>
      <c r="J602" s="23" t="s">
        <v>841</v>
      </c>
      <c r="K602" s="94"/>
      <c r="L602" s="187"/>
      <c r="M602" s="190" t="s">
        <v>843</v>
      </c>
      <c r="N602" s="343"/>
      <c r="O602" s="414">
        <v>45272</v>
      </c>
      <c r="P602" s="17">
        <f t="shared" si="103"/>
        <v>45535</v>
      </c>
      <c r="Q602" s="66">
        <v>10</v>
      </c>
      <c r="R602" s="66">
        <v>120</v>
      </c>
      <c r="S602" s="66">
        <f t="shared" si="109"/>
        <v>8</v>
      </c>
      <c r="T602" s="32">
        <f t="shared" si="110"/>
        <v>112</v>
      </c>
      <c r="U602" s="95">
        <v>0.1</v>
      </c>
      <c r="V602" s="183">
        <v>99330</v>
      </c>
      <c r="W602" s="35">
        <f t="shared" si="107"/>
        <v>827.75</v>
      </c>
      <c r="X602" s="35">
        <f t="shared" si="111"/>
        <v>6622</v>
      </c>
      <c r="Y602" s="131"/>
      <c r="Z602" s="35">
        <f t="shared" si="112"/>
        <v>92708</v>
      </c>
      <c r="AA602" s="66"/>
      <c r="AB602" s="119"/>
      <c r="AC602" s="142" t="s">
        <v>853</v>
      </c>
    </row>
    <row r="603" spans="1:29" s="5" customFormat="1" ht="102.75" x14ac:dyDescent="0.25">
      <c r="A603" s="22">
        <v>102</v>
      </c>
      <c r="B603" s="295">
        <v>2149</v>
      </c>
      <c r="C603" s="145" t="s">
        <v>854</v>
      </c>
      <c r="D603" s="133"/>
      <c r="E603" s="94" t="s">
        <v>766</v>
      </c>
      <c r="F603" s="187" t="s">
        <v>150</v>
      </c>
      <c r="G603" s="408" t="s">
        <v>767</v>
      </c>
      <c r="H603" s="295" t="s">
        <v>43</v>
      </c>
      <c r="I603" s="68" t="s">
        <v>787</v>
      </c>
      <c r="J603" s="23" t="s">
        <v>841</v>
      </c>
      <c r="K603" s="94"/>
      <c r="L603" s="187"/>
      <c r="M603" s="190" t="s">
        <v>843</v>
      </c>
      <c r="N603" s="343"/>
      <c r="O603" s="374">
        <v>45272</v>
      </c>
      <c r="P603" s="17">
        <f t="shared" si="103"/>
        <v>45535</v>
      </c>
      <c r="Q603" s="66">
        <v>10</v>
      </c>
      <c r="R603" s="66">
        <v>120</v>
      </c>
      <c r="S603" s="66">
        <f t="shared" si="109"/>
        <v>8</v>
      </c>
      <c r="T603" s="32">
        <f t="shared" si="110"/>
        <v>112</v>
      </c>
      <c r="U603" s="95">
        <v>0.1</v>
      </c>
      <c r="V603" s="183">
        <v>99330</v>
      </c>
      <c r="W603" s="35">
        <f t="shared" si="107"/>
        <v>827.75</v>
      </c>
      <c r="X603" s="35">
        <f t="shared" si="111"/>
        <v>6622</v>
      </c>
      <c r="Y603" s="131"/>
      <c r="Z603" s="35">
        <f t="shared" si="112"/>
        <v>92708</v>
      </c>
      <c r="AA603" s="66"/>
      <c r="AB603" s="119"/>
      <c r="AC603" s="142" t="s">
        <v>853</v>
      </c>
    </row>
    <row r="604" spans="1:29" s="5" customFormat="1" ht="87.6" customHeight="1" x14ac:dyDescent="0.25">
      <c r="A604" s="22">
        <v>103</v>
      </c>
      <c r="B604" s="295">
        <v>2157</v>
      </c>
      <c r="C604" s="415" t="s">
        <v>855</v>
      </c>
      <c r="D604" s="133"/>
      <c r="E604" s="94" t="s">
        <v>856</v>
      </c>
      <c r="F604" s="187" t="s">
        <v>194</v>
      </c>
      <c r="G604" s="68" t="s">
        <v>773</v>
      </c>
      <c r="H604" s="295" t="s">
        <v>43</v>
      </c>
      <c r="I604" s="68" t="s">
        <v>787</v>
      </c>
      <c r="J604" s="23" t="s">
        <v>841</v>
      </c>
      <c r="K604" s="94"/>
      <c r="L604" s="187"/>
      <c r="M604" s="190"/>
      <c r="N604" s="416" t="s">
        <v>857</v>
      </c>
      <c r="O604" s="374">
        <v>45279</v>
      </c>
      <c r="P604" s="17">
        <f t="shared" si="103"/>
        <v>45535</v>
      </c>
      <c r="Q604" s="66">
        <v>10</v>
      </c>
      <c r="R604" s="66">
        <v>120</v>
      </c>
      <c r="S604" s="66">
        <f t="shared" si="109"/>
        <v>8</v>
      </c>
      <c r="T604" s="32">
        <f t="shared" si="110"/>
        <v>112</v>
      </c>
      <c r="U604" s="95">
        <v>0.1</v>
      </c>
      <c r="V604" s="183">
        <v>51648.88</v>
      </c>
      <c r="W604" s="35">
        <f t="shared" si="107"/>
        <v>430.40733333333333</v>
      </c>
      <c r="X604" s="35">
        <f t="shared" si="111"/>
        <v>3443.2586666666666</v>
      </c>
      <c r="Y604" s="131"/>
      <c r="Z604" s="35">
        <f t="shared" si="112"/>
        <v>48205.621333333329</v>
      </c>
      <c r="AA604" s="66"/>
      <c r="AB604" s="119"/>
      <c r="AC604" s="142" t="s">
        <v>775</v>
      </c>
    </row>
    <row r="605" spans="1:29" s="5" customFormat="1" ht="84.6" customHeight="1" x14ac:dyDescent="0.25">
      <c r="A605" s="121">
        <v>104</v>
      </c>
      <c r="B605" s="413">
        <v>2158</v>
      </c>
      <c r="C605" s="417" t="s">
        <v>855</v>
      </c>
      <c r="D605" s="348"/>
      <c r="E605" s="99" t="s">
        <v>856</v>
      </c>
      <c r="F605" s="175" t="s">
        <v>194</v>
      </c>
      <c r="G605" s="267" t="s">
        <v>773</v>
      </c>
      <c r="H605" s="169" t="s">
        <v>43</v>
      </c>
      <c r="I605" s="267" t="s">
        <v>787</v>
      </c>
      <c r="J605" s="42" t="s">
        <v>841</v>
      </c>
      <c r="K605" s="99"/>
      <c r="L605" s="175"/>
      <c r="M605" s="176"/>
      <c r="N605" s="418" t="s">
        <v>857</v>
      </c>
      <c r="O605" s="419">
        <v>45279</v>
      </c>
      <c r="P605" s="17">
        <f t="shared" si="103"/>
        <v>45535</v>
      </c>
      <c r="Q605" s="97">
        <v>10</v>
      </c>
      <c r="R605" s="97">
        <v>120</v>
      </c>
      <c r="S605" s="97">
        <f t="shared" si="109"/>
        <v>8</v>
      </c>
      <c r="T605" s="56">
        <f t="shared" si="110"/>
        <v>112</v>
      </c>
      <c r="U605" s="101">
        <v>0.1</v>
      </c>
      <c r="V605" s="192">
        <v>51648.88</v>
      </c>
      <c r="W605" s="57">
        <f t="shared" si="107"/>
        <v>430.40733333333333</v>
      </c>
      <c r="X605" s="57">
        <f t="shared" si="111"/>
        <v>3443.2586666666666</v>
      </c>
      <c r="Y605" s="344"/>
      <c r="Z605" s="57">
        <f t="shared" si="112"/>
        <v>48205.621333333329</v>
      </c>
      <c r="AA605" s="97"/>
      <c r="AB605" s="122"/>
      <c r="AC605" s="142" t="s">
        <v>775</v>
      </c>
    </row>
    <row r="606" spans="1:29" s="5" customFormat="1" ht="84" x14ac:dyDescent="0.25">
      <c r="A606" s="22">
        <v>105</v>
      </c>
      <c r="B606" s="295" t="s">
        <v>110</v>
      </c>
      <c r="C606" s="415" t="s">
        <v>858</v>
      </c>
      <c r="D606" s="133"/>
      <c r="E606" s="94"/>
      <c r="F606" s="187" t="s">
        <v>692</v>
      </c>
      <c r="G606" s="420" t="s">
        <v>693</v>
      </c>
      <c r="H606" s="295" t="s">
        <v>43</v>
      </c>
      <c r="I606" s="68" t="s">
        <v>787</v>
      </c>
      <c r="J606" s="23" t="s">
        <v>841</v>
      </c>
      <c r="K606" s="94"/>
      <c r="L606" s="421" t="s">
        <v>694</v>
      </c>
      <c r="M606" s="422" t="s">
        <v>695</v>
      </c>
      <c r="N606" s="423" t="s">
        <v>696</v>
      </c>
      <c r="O606" s="60">
        <v>45350</v>
      </c>
      <c r="P606" s="17">
        <f t="shared" si="103"/>
        <v>45535</v>
      </c>
      <c r="Q606" s="66">
        <v>10</v>
      </c>
      <c r="R606" s="66">
        <v>120</v>
      </c>
      <c r="S606" s="66">
        <f t="shared" si="109"/>
        <v>6</v>
      </c>
      <c r="T606" s="32">
        <f t="shared" si="110"/>
        <v>114</v>
      </c>
      <c r="U606" s="95">
        <v>0.1</v>
      </c>
      <c r="V606" s="220">
        <v>72396</v>
      </c>
      <c r="W606" s="35">
        <f t="shared" si="107"/>
        <v>603.29999999999995</v>
      </c>
      <c r="X606" s="35">
        <f>S606*W606</f>
        <v>3619.7999999999997</v>
      </c>
      <c r="Y606" s="131"/>
      <c r="Z606" s="35">
        <f t="shared" si="112"/>
        <v>68776.2</v>
      </c>
      <c r="AA606" s="66"/>
      <c r="AB606" s="119"/>
      <c r="AC606" s="142"/>
    </row>
    <row r="607" spans="1:29" s="5" customFormat="1" ht="54" x14ac:dyDescent="0.25">
      <c r="A607" s="65">
        <v>106</v>
      </c>
      <c r="B607" s="245">
        <v>2187</v>
      </c>
      <c r="C607" s="246" t="s">
        <v>859</v>
      </c>
      <c r="D607" s="348"/>
      <c r="E607" s="99"/>
      <c r="F607" s="227" t="s">
        <v>133</v>
      </c>
      <c r="G607" s="326"/>
      <c r="H607" s="169" t="s">
        <v>43</v>
      </c>
      <c r="I607" s="267" t="s">
        <v>787</v>
      </c>
      <c r="J607" s="42" t="s">
        <v>841</v>
      </c>
      <c r="K607" s="99"/>
      <c r="L607" s="249" t="s">
        <v>860</v>
      </c>
      <c r="M607" s="424"/>
      <c r="N607" s="425"/>
      <c r="O607" s="47">
        <v>44585</v>
      </c>
      <c r="P607" s="17">
        <f t="shared" si="103"/>
        <v>45535</v>
      </c>
      <c r="Q607" s="97">
        <v>10</v>
      </c>
      <c r="R607" s="97">
        <v>120</v>
      </c>
      <c r="S607" s="97">
        <f t="shared" si="109"/>
        <v>31</v>
      </c>
      <c r="T607" s="56">
        <f t="shared" si="110"/>
        <v>89</v>
      </c>
      <c r="U607" s="101">
        <v>0.1</v>
      </c>
      <c r="V607" s="220">
        <v>205000</v>
      </c>
      <c r="W607" s="35">
        <f t="shared" si="107"/>
        <v>1708.3333333333333</v>
      </c>
      <c r="X607" s="35">
        <f>S607*W607</f>
        <v>52958.333333333328</v>
      </c>
      <c r="Y607" s="131"/>
      <c r="Z607" s="35">
        <f t="shared" si="112"/>
        <v>152041.66666666669</v>
      </c>
      <c r="AA607" s="97" t="s">
        <v>861</v>
      </c>
      <c r="AB607" s="122"/>
      <c r="AC607" s="426"/>
    </row>
    <row r="608" spans="1:29" s="5" customFormat="1" ht="84.75" thickBot="1" x14ac:dyDescent="0.3">
      <c r="A608" s="52">
        <v>107</v>
      </c>
      <c r="B608" s="295" t="s">
        <v>110</v>
      </c>
      <c r="C608" s="415" t="s">
        <v>862</v>
      </c>
      <c r="D608" s="253"/>
      <c r="E608" s="254"/>
      <c r="F608" s="232" t="s">
        <v>863</v>
      </c>
      <c r="G608" s="233" t="s">
        <v>864</v>
      </c>
      <c r="H608" s="169" t="s">
        <v>43</v>
      </c>
      <c r="I608" s="267" t="s">
        <v>865</v>
      </c>
      <c r="J608" s="42" t="s">
        <v>841</v>
      </c>
      <c r="K608" s="254"/>
      <c r="L608" s="421" t="s">
        <v>866</v>
      </c>
      <c r="M608" s="422" t="s">
        <v>781</v>
      </c>
      <c r="N608" s="427" t="s">
        <v>867</v>
      </c>
      <c r="O608" s="47">
        <v>45496</v>
      </c>
      <c r="P608" s="17">
        <f t="shared" si="103"/>
        <v>45535</v>
      </c>
      <c r="Q608" s="197">
        <v>10</v>
      </c>
      <c r="R608" s="197">
        <v>120</v>
      </c>
      <c r="S608" s="197">
        <f t="shared" si="109"/>
        <v>1</v>
      </c>
      <c r="T608" s="49">
        <f t="shared" si="110"/>
        <v>119</v>
      </c>
      <c r="U608" s="428">
        <v>0.1</v>
      </c>
      <c r="V608" s="220">
        <v>155000</v>
      </c>
      <c r="W608" s="35">
        <f t="shared" si="107"/>
        <v>1291.6666666666667</v>
      </c>
      <c r="X608" s="35">
        <f>S608*W608</f>
        <v>1291.6666666666667</v>
      </c>
      <c r="Y608" s="131"/>
      <c r="Z608" s="35">
        <f t="shared" si="112"/>
        <v>153708.33333333334</v>
      </c>
      <c r="AA608" s="197"/>
      <c r="AB608" s="383"/>
      <c r="AC608" s="295" t="s">
        <v>868</v>
      </c>
    </row>
    <row r="609" spans="1:30" s="5" customFormat="1" ht="15.75" thickBot="1" x14ac:dyDescent="0.3">
      <c r="A609" s="103">
        <f>A608</f>
        <v>107</v>
      </c>
      <c r="B609" s="429"/>
      <c r="C609" s="105" t="s">
        <v>869</v>
      </c>
      <c r="D609" s="106"/>
      <c r="E609" s="104" t="s">
        <v>30</v>
      </c>
      <c r="F609" s="429"/>
      <c r="G609" s="430"/>
      <c r="H609" s="429"/>
      <c r="I609" s="108" t="s">
        <v>30</v>
      </c>
      <c r="J609" s="108"/>
      <c r="K609" s="104"/>
      <c r="L609" s="104"/>
      <c r="M609" s="109"/>
      <c r="N609" s="104"/>
      <c r="O609" s="431"/>
      <c r="P609" s="108" t="s">
        <v>30</v>
      </c>
      <c r="Q609" s="108"/>
      <c r="R609" s="108"/>
      <c r="S609" s="108"/>
      <c r="T609" s="127"/>
      <c r="U609" s="432"/>
      <c r="V609" s="433">
        <f>SUM(V503:V608)</f>
        <v>10428672.920000002</v>
      </c>
      <c r="W609" s="433">
        <f t="shared" ref="W609:Z609" si="113">SUM(W503:W608)</f>
        <v>70476.341999999975</v>
      </c>
      <c r="X609" s="433">
        <f t="shared" si="113"/>
        <v>5537490.3776666634</v>
      </c>
      <c r="Y609" s="433" t="e">
        <f t="shared" si="113"/>
        <v>#REF!</v>
      </c>
      <c r="Z609" s="433">
        <f t="shared" si="113"/>
        <v>4891182.5423333338</v>
      </c>
      <c r="AA609" s="108"/>
      <c r="AB609" s="434"/>
      <c r="AC609" s="81"/>
    </row>
    <row r="610" spans="1:30" x14ac:dyDescent="0.25">
      <c r="A610" s="39"/>
      <c r="B610" s="112"/>
      <c r="C610" s="113"/>
      <c r="D610" s="114"/>
      <c r="E610" s="112"/>
      <c r="F610" s="112"/>
      <c r="G610" s="112"/>
      <c r="H610" s="112"/>
      <c r="I610" s="68" t="s">
        <v>30</v>
      </c>
      <c r="J610" s="82" t="s">
        <v>30</v>
      </c>
      <c r="K610" s="112"/>
      <c r="L610" s="112"/>
      <c r="M610" s="115"/>
      <c r="N610" s="112"/>
      <c r="O610" s="116"/>
      <c r="P610" s="17" t="s">
        <v>30</v>
      </c>
      <c r="Q610" s="112"/>
      <c r="R610" s="112"/>
      <c r="S610" s="112"/>
      <c r="T610" s="89"/>
      <c r="U610" s="112"/>
      <c r="V610" s="117" t="s">
        <v>30</v>
      </c>
      <c r="W610" s="36" t="s">
        <v>30</v>
      </c>
      <c r="X610" s="36"/>
      <c r="Y610" s="352" t="s">
        <v>30</v>
      </c>
      <c r="Z610" s="91">
        <f>V609-X609</f>
        <v>4891182.5423333384</v>
      </c>
      <c r="AA610" s="112"/>
      <c r="AB610" s="115"/>
      <c r="AC610" s="435"/>
    </row>
    <row r="611" spans="1:30" x14ac:dyDescent="0.25">
      <c r="A611" s="621">
        <v>1</v>
      </c>
      <c r="B611" s="137">
        <v>339</v>
      </c>
      <c r="C611" s="665" t="s">
        <v>870</v>
      </c>
      <c r="D611" s="656"/>
      <c r="E611" s="655"/>
      <c r="F611" s="655" t="s">
        <v>475</v>
      </c>
      <c r="G611" s="655"/>
      <c r="H611" s="655" t="s">
        <v>32</v>
      </c>
      <c r="I611" s="657" t="s">
        <v>871</v>
      </c>
      <c r="J611" s="655" t="s">
        <v>872</v>
      </c>
      <c r="K611" s="655"/>
      <c r="L611" s="658">
        <v>51599</v>
      </c>
      <c r="M611" s="659"/>
      <c r="N611" s="650"/>
      <c r="O611" s="652">
        <v>37253</v>
      </c>
      <c r="P611" s="652">
        <f t="shared" ref="P611:P635" si="114">+$P$2</f>
        <v>45535</v>
      </c>
      <c r="Q611" s="667">
        <v>10</v>
      </c>
      <c r="R611" s="658">
        <v>120</v>
      </c>
      <c r="S611" s="658">
        <f>R611</f>
        <v>120</v>
      </c>
      <c r="T611" s="658">
        <f>R611-S611</f>
        <v>0</v>
      </c>
      <c r="U611" s="661">
        <v>0.1</v>
      </c>
      <c r="V611" s="117">
        <v>208800</v>
      </c>
      <c r="W611" s="117">
        <v>0</v>
      </c>
      <c r="X611" s="117">
        <v>208800</v>
      </c>
      <c r="Y611" s="626" t="e">
        <f>V611-#REF!</f>
        <v>#REF!</v>
      </c>
      <c r="Z611" s="117">
        <f t="shared" ref="Z611:Z629" si="115">V611-X611</f>
        <v>0</v>
      </c>
      <c r="AA611" s="655" t="s">
        <v>45</v>
      </c>
      <c r="AB611" s="659" t="s">
        <v>37</v>
      </c>
      <c r="AC611" s="668" t="s">
        <v>585</v>
      </c>
      <c r="AD611" s="663">
        <v>10</v>
      </c>
    </row>
    <row r="612" spans="1:30" s="38" customFormat="1" x14ac:dyDescent="0.25">
      <c r="A612" s="621">
        <v>2</v>
      </c>
      <c r="B612" s="137">
        <v>723</v>
      </c>
      <c r="C612" s="632" t="s">
        <v>873</v>
      </c>
      <c r="D612" s="648"/>
      <c r="E612" s="137"/>
      <c r="F612" s="137" t="s">
        <v>590</v>
      </c>
      <c r="G612" s="137"/>
      <c r="H612" s="137" t="s">
        <v>32</v>
      </c>
      <c r="I612" s="657" t="s">
        <v>871</v>
      </c>
      <c r="J612" s="137" t="s">
        <v>872</v>
      </c>
      <c r="K612" s="137"/>
      <c r="L612" s="649" t="s">
        <v>874</v>
      </c>
      <c r="M612" s="138"/>
      <c r="N612" s="650"/>
      <c r="O612" s="652">
        <v>39549</v>
      </c>
      <c r="P612" s="652">
        <f t="shared" si="114"/>
        <v>45535</v>
      </c>
      <c r="Q612" s="653">
        <v>10</v>
      </c>
      <c r="R612" s="649">
        <v>120</v>
      </c>
      <c r="S612" s="649">
        <f>R612</f>
        <v>120</v>
      </c>
      <c r="T612" s="649">
        <f t="shared" ref="T612:T629" si="116">R612-S612</f>
        <v>0</v>
      </c>
      <c r="U612" s="654">
        <v>0.1</v>
      </c>
      <c r="V612" s="626">
        <v>625240</v>
      </c>
      <c r="W612" s="117">
        <v>0</v>
      </c>
      <c r="X612" s="626">
        <v>625240</v>
      </c>
      <c r="Y612" s="626" t="e">
        <f>V612-#REF!</f>
        <v>#REF!</v>
      </c>
      <c r="Z612" s="117">
        <f t="shared" si="115"/>
        <v>0</v>
      </c>
      <c r="AA612" s="137" t="s">
        <v>45</v>
      </c>
      <c r="AB612" s="138" t="s">
        <v>37</v>
      </c>
      <c r="AC612" s="668"/>
      <c r="AD612" s="631">
        <v>10</v>
      </c>
    </row>
    <row r="613" spans="1:30" s="38" customFormat="1" x14ac:dyDescent="0.25">
      <c r="A613" s="621">
        <v>3</v>
      </c>
      <c r="B613" s="137">
        <v>724</v>
      </c>
      <c r="C613" s="632" t="s">
        <v>873</v>
      </c>
      <c r="D613" s="648"/>
      <c r="E613" s="137"/>
      <c r="F613" s="137" t="s">
        <v>320</v>
      </c>
      <c r="G613" s="137"/>
      <c r="H613" s="137" t="s">
        <v>32</v>
      </c>
      <c r="I613" s="657" t="s">
        <v>871</v>
      </c>
      <c r="J613" s="137" t="s">
        <v>872</v>
      </c>
      <c r="K613" s="137"/>
      <c r="L613" s="649" t="s">
        <v>874</v>
      </c>
      <c r="M613" s="138"/>
      <c r="N613" s="650"/>
      <c r="O613" s="652">
        <v>39549</v>
      </c>
      <c r="P613" s="652">
        <f t="shared" si="114"/>
        <v>45535</v>
      </c>
      <c r="Q613" s="653">
        <v>10</v>
      </c>
      <c r="R613" s="649">
        <v>120</v>
      </c>
      <c r="S613" s="649">
        <f>R613</f>
        <v>120</v>
      </c>
      <c r="T613" s="649">
        <f t="shared" si="116"/>
        <v>0</v>
      </c>
      <c r="U613" s="654">
        <v>0.1</v>
      </c>
      <c r="V613" s="626">
        <v>625240</v>
      </c>
      <c r="W613" s="117">
        <v>0</v>
      </c>
      <c r="X613" s="626">
        <v>625240</v>
      </c>
      <c r="Y613" s="626" t="e">
        <f>V613-#REF!</f>
        <v>#REF!</v>
      </c>
      <c r="Z613" s="117">
        <f t="shared" si="115"/>
        <v>0</v>
      </c>
      <c r="AA613" s="137" t="s">
        <v>45</v>
      </c>
      <c r="AB613" s="138" t="s">
        <v>37</v>
      </c>
      <c r="AC613" s="668"/>
      <c r="AD613" s="631">
        <v>10</v>
      </c>
    </row>
    <row r="614" spans="1:30" s="38" customFormat="1" x14ac:dyDescent="0.25">
      <c r="A614" s="621">
        <v>4</v>
      </c>
      <c r="B614" s="137">
        <v>725</v>
      </c>
      <c r="C614" s="632" t="s">
        <v>875</v>
      </c>
      <c r="D614" s="648"/>
      <c r="E614" s="137"/>
      <c r="F614" s="137" t="s">
        <v>391</v>
      </c>
      <c r="G614" s="137"/>
      <c r="H614" s="137" t="s">
        <v>65</v>
      </c>
      <c r="I614" s="657" t="s">
        <v>871</v>
      </c>
      <c r="J614" s="137" t="s">
        <v>872</v>
      </c>
      <c r="K614" s="137"/>
      <c r="L614" s="649" t="s">
        <v>876</v>
      </c>
      <c r="M614" s="138"/>
      <c r="N614" s="650"/>
      <c r="O614" s="652">
        <v>39560</v>
      </c>
      <c r="P614" s="652">
        <f t="shared" si="114"/>
        <v>45535</v>
      </c>
      <c r="Q614" s="653">
        <v>10</v>
      </c>
      <c r="R614" s="649">
        <v>120</v>
      </c>
      <c r="S614" s="649">
        <f>R614</f>
        <v>120</v>
      </c>
      <c r="T614" s="649">
        <f t="shared" si="116"/>
        <v>0</v>
      </c>
      <c r="U614" s="654">
        <v>0.1</v>
      </c>
      <c r="V614" s="626">
        <v>425000</v>
      </c>
      <c r="W614" s="117">
        <v>0</v>
      </c>
      <c r="X614" s="626">
        <v>425000</v>
      </c>
      <c r="Y614" s="626" t="e">
        <f>V614-#REF!</f>
        <v>#REF!</v>
      </c>
      <c r="Z614" s="117">
        <f t="shared" si="115"/>
        <v>0</v>
      </c>
      <c r="AA614" s="137" t="s">
        <v>45</v>
      </c>
      <c r="AB614" s="138" t="s">
        <v>37</v>
      </c>
      <c r="AC614" s="668"/>
      <c r="AD614" s="631">
        <v>10</v>
      </c>
    </row>
    <row r="615" spans="1:30" s="38" customFormat="1" x14ac:dyDescent="0.25">
      <c r="A615" s="621">
        <v>5</v>
      </c>
      <c r="B615" s="137">
        <v>749</v>
      </c>
      <c r="C615" s="632" t="s">
        <v>877</v>
      </c>
      <c r="D615" s="648"/>
      <c r="E615" s="137"/>
      <c r="F615" s="137" t="s">
        <v>133</v>
      </c>
      <c r="G615" s="137"/>
      <c r="H615" s="137" t="s">
        <v>65</v>
      </c>
      <c r="I615" s="657" t="s">
        <v>871</v>
      </c>
      <c r="J615" s="137" t="s">
        <v>872</v>
      </c>
      <c r="K615" s="137"/>
      <c r="L615" s="649" t="s">
        <v>878</v>
      </c>
      <c r="M615" s="138"/>
      <c r="N615" s="650"/>
      <c r="O615" s="652">
        <v>39560</v>
      </c>
      <c r="P615" s="652">
        <f t="shared" si="114"/>
        <v>45535</v>
      </c>
      <c r="Q615" s="653">
        <v>10</v>
      </c>
      <c r="R615" s="649">
        <v>120</v>
      </c>
      <c r="S615" s="649">
        <f>R615</f>
        <v>120</v>
      </c>
      <c r="T615" s="649">
        <f t="shared" si="116"/>
        <v>0</v>
      </c>
      <c r="U615" s="654">
        <v>0.1</v>
      </c>
      <c r="V615" s="626">
        <v>950000</v>
      </c>
      <c r="W615" s="117">
        <v>0</v>
      </c>
      <c r="X615" s="626">
        <v>950000</v>
      </c>
      <c r="Y615" s="626" t="e">
        <f>V615-#REF!</f>
        <v>#REF!</v>
      </c>
      <c r="Z615" s="117">
        <f t="shared" si="115"/>
        <v>0</v>
      </c>
      <c r="AA615" s="137" t="s">
        <v>45</v>
      </c>
      <c r="AB615" s="138" t="s">
        <v>37</v>
      </c>
      <c r="AC615" s="668"/>
      <c r="AD615" s="631">
        <v>10</v>
      </c>
    </row>
    <row r="616" spans="1:30" s="38" customFormat="1" x14ac:dyDescent="0.25">
      <c r="A616" s="22">
        <v>6</v>
      </c>
      <c r="B616" s="66">
        <v>1111</v>
      </c>
      <c r="C616" s="93" t="s">
        <v>879</v>
      </c>
      <c r="D616" s="337" t="s">
        <v>880</v>
      </c>
      <c r="E616" s="338"/>
      <c r="F616" s="23" t="s">
        <v>582</v>
      </c>
      <c r="G616" s="23"/>
      <c r="H616" s="23" t="s">
        <v>65</v>
      </c>
      <c r="I616" s="68" t="s">
        <v>871</v>
      </c>
      <c r="J616" s="23" t="s">
        <v>872</v>
      </c>
      <c r="K616" s="23"/>
      <c r="L616" s="32" t="s">
        <v>881</v>
      </c>
      <c r="M616" s="28"/>
      <c r="N616" s="94"/>
      <c r="O616" s="17">
        <v>42311</v>
      </c>
      <c r="P616" s="17">
        <f t="shared" si="114"/>
        <v>45535</v>
      </c>
      <c r="Q616" s="31">
        <v>10</v>
      </c>
      <c r="R616" s="32">
        <v>120</v>
      </c>
      <c r="S616" s="32">
        <f t="shared" ref="S616:S629" si="117">DATEDIF(O616,P616,"M")</f>
        <v>105</v>
      </c>
      <c r="T616" s="32">
        <f t="shared" si="116"/>
        <v>15</v>
      </c>
      <c r="U616" s="34">
        <v>0.1</v>
      </c>
      <c r="V616" s="35">
        <v>650000</v>
      </c>
      <c r="W616" s="36">
        <f t="shared" si="107"/>
        <v>5416.666666666667</v>
      </c>
      <c r="X616" s="36">
        <f t="shared" ref="X616:X629" si="118">S616*W616</f>
        <v>568750</v>
      </c>
      <c r="Y616" s="35" t="e">
        <f>V616-#REF!</f>
        <v>#REF!</v>
      </c>
      <c r="Z616" s="36">
        <f t="shared" si="115"/>
        <v>81250</v>
      </c>
      <c r="AA616" s="23" t="s">
        <v>45</v>
      </c>
      <c r="AB616" s="28" t="s">
        <v>37</v>
      </c>
      <c r="AC616" s="436" t="s">
        <v>30</v>
      </c>
    </row>
    <row r="617" spans="1:30" s="38" customFormat="1" x14ac:dyDescent="0.25">
      <c r="A617" s="22">
        <v>8</v>
      </c>
      <c r="B617" s="66">
        <v>1247</v>
      </c>
      <c r="C617" s="93" t="s">
        <v>882</v>
      </c>
      <c r="D617" s="26"/>
      <c r="E617" s="23"/>
      <c r="F617" s="23" t="s">
        <v>451</v>
      </c>
      <c r="G617" s="23"/>
      <c r="H617" s="23" t="s">
        <v>65</v>
      </c>
      <c r="I617" s="68" t="s">
        <v>871</v>
      </c>
      <c r="J617" s="23" t="s">
        <v>872</v>
      </c>
      <c r="K617" s="23"/>
      <c r="L617" s="32" t="s">
        <v>883</v>
      </c>
      <c r="M617" s="28"/>
      <c r="N617" s="94"/>
      <c r="O617" s="17">
        <v>42642</v>
      </c>
      <c r="P617" s="17">
        <f t="shared" si="114"/>
        <v>45535</v>
      </c>
      <c r="Q617" s="31">
        <v>10</v>
      </c>
      <c r="R617" s="32">
        <v>120</v>
      </c>
      <c r="S617" s="32">
        <f t="shared" si="117"/>
        <v>95</v>
      </c>
      <c r="T617" s="32">
        <f t="shared" si="116"/>
        <v>25</v>
      </c>
      <c r="U617" s="34">
        <v>0.1</v>
      </c>
      <c r="V617" s="35">
        <v>500000</v>
      </c>
      <c r="W617" s="36">
        <f t="shared" si="107"/>
        <v>4166.666666666667</v>
      </c>
      <c r="X617" s="36">
        <f t="shared" si="118"/>
        <v>395833.33333333337</v>
      </c>
      <c r="Y617" s="35" t="e">
        <f>V617-#REF!</f>
        <v>#REF!</v>
      </c>
      <c r="Z617" s="36">
        <f t="shared" si="115"/>
        <v>104166.66666666663</v>
      </c>
      <c r="AA617" s="23" t="s">
        <v>45</v>
      </c>
      <c r="AB617" s="28" t="s">
        <v>37</v>
      </c>
      <c r="AC617" s="436"/>
    </row>
    <row r="618" spans="1:30" s="38" customFormat="1" x14ac:dyDescent="0.25">
      <c r="A618" s="22">
        <v>9</v>
      </c>
      <c r="B618" s="66">
        <v>1368</v>
      </c>
      <c r="C618" s="93" t="s">
        <v>884</v>
      </c>
      <c r="D618" s="26"/>
      <c r="E618" s="23"/>
      <c r="F618" s="23" t="s">
        <v>73</v>
      </c>
      <c r="G618" s="23"/>
      <c r="H618" s="23" t="s">
        <v>65</v>
      </c>
      <c r="I618" s="68" t="s">
        <v>871</v>
      </c>
      <c r="J618" s="23" t="s">
        <v>872</v>
      </c>
      <c r="K618" s="23"/>
      <c r="L618" s="32" t="s">
        <v>885</v>
      </c>
      <c r="M618" s="28"/>
      <c r="N618" s="94"/>
      <c r="O618" s="17">
        <v>42828</v>
      </c>
      <c r="P618" s="17">
        <f t="shared" si="114"/>
        <v>45535</v>
      </c>
      <c r="Q618" s="31">
        <v>10</v>
      </c>
      <c r="R618" s="32">
        <v>120</v>
      </c>
      <c r="S618" s="32">
        <f t="shared" si="117"/>
        <v>88</v>
      </c>
      <c r="T618" s="32">
        <f t="shared" si="116"/>
        <v>32</v>
      </c>
      <c r="U618" s="34">
        <v>0.1</v>
      </c>
      <c r="V618" s="35">
        <v>750000</v>
      </c>
      <c r="W618" s="36">
        <f t="shared" si="107"/>
        <v>6250</v>
      </c>
      <c r="X618" s="36">
        <f t="shared" si="118"/>
        <v>550000</v>
      </c>
      <c r="Y618" s="35" t="e">
        <f>V618-#REF!</f>
        <v>#REF!</v>
      </c>
      <c r="Z618" s="36">
        <f t="shared" si="115"/>
        <v>200000</v>
      </c>
      <c r="AA618" s="23" t="s">
        <v>45</v>
      </c>
      <c r="AB618" s="28" t="s">
        <v>37</v>
      </c>
      <c r="AC618" s="436"/>
    </row>
    <row r="619" spans="1:30" s="38" customFormat="1" x14ac:dyDescent="0.25">
      <c r="A619" s="22">
        <v>10</v>
      </c>
      <c r="B619" s="66">
        <v>1369</v>
      </c>
      <c r="C619" s="93" t="s">
        <v>886</v>
      </c>
      <c r="D619" s="26"/>
      <c r="E619" s="23"/>
      <c r="F619" s="23" t="s">
        <v>588</v>
      </c>
      <c r="G619" s="23"/>
      <c r="H619" s="23" t="s">
        <v>65</v>
      </c>
      <c r="I619" s="68" t="s">
        <v>871</v>
      </c>
      <c r="J619" s="23" t="s">
        <v>872</v>
      </c>
      <c r="K619" s="23"/>
      <c r="L619" s="32" t="s">
        <v>885</v>
      </c>
      <c r="M619" s="28"/>
      <c r="N619" s="94"/>
      <c r="O619" s="17">
        <v>42828</v>
      </c>
      <c r="P619" s="17">
        <f t="shared" si="114"/>
        <v>45535</v>
      </c>
      <c r="Q619" s="31">
        <v>10</v>
      </c>
      <c r="R619" s="32">
        <v>120</v>
      </c>
      <c r="S619" s="32">
        <f t="shared" si="117"/>
        <v>88</v>
      </c>
      <c r="T619" s="32">
        <f t="shared" si="116"/>
        <v>32</v>
      </c>
      <c r="U619" s="34">
        <v>0.1</v>
      </c>
      <c r="V619" s="35">
        <v>965000</v>
      </c>
      <c r="W619" s="36">
        <f t="shared" si="107"/>
        <v>8041.666666666667</v>
      </c>
      <c r="X619" s="36">
        <f t="shared" si="118"/>
        <v>707666.66666666674</v>
      </c>
      <c r="Y619" s="35" t="e">
        <f>V619-#REF!</f>
        <v>#REF!</v>
      </c>
      <c r="Z619" s="36">
        <f t="shared" si="115"/>
        <v>257333.33333333326</v>
      </c>
      <c r="AA619" s="23" t="s">
        <v>45</v>
      </c>
      <c r="AB619" s="28" t="s">
        <v>37</v>
      </c>
      <c r="AC619" s="436"/>
    </row>
    <row r="620" spans="1:30" s="38" customFormat="1" x14ac:dyDescent="0.25">
      <c r="A620" s="22">
        <v>11</v>
      </c>
      <c r="B620" s="66">
        <v>1371</v>
      </c>
      <c r="C620" s="93" t="s">
        <v>887</v>
      </c>
      <c r="D620" s="26"/>
      <c r="E620" s="23"/>
      <c r="F620" s="23" t="s">
        <v>133</v>
      </c>
      <c r="G620" s="23"/>
      <c r="H620" s="23" t="s">
        <v>65</v>
      </c>
      <c r="I620" s="68" t="s">
        <v>871</v>
      </c>
      <c r="J620" s="23" t="s">
        <v>872</v>
      </c>
      <c r="K620" s="23"/>
      <c r="L620" s="32" t="s">
        <v>885</v>
      </c>
      <c r="M620" s="28"/>
      <c r="N620" s="94"/>
      <c r="O620" s="17">
        <v>42828</v>
      </c>
      <c r="P620" s="17">
        <f t="shared" si="114"/>
        <v>45535</v>
      </c>
      <c r="Q620" s="31">
        <v>10</v>
      </c>
      <c r="R620" s="32">
        <v>120</v>
      </c>
      <c r="S620" s="32">
        <f t="shared" si="117"/>
        <v>88</v>
      </c>
      <c r="T620" s="32">
        <f t="shared" si="116"/>
        <v>32</v>
      </c>
      <c r="U620" s="34">
        <v>0.1</v>
      </c>
      <c r="V620" s="35">
        <v>1075000</v>
      </c>
      <c r="W620" s="36">
        <f t="shared" si="107"/>
        <v>8958.3333333333339</v>
      </c>
      <c r="X620" s="36">
        <f t="shared" si="118"/>
        <v>788333.33333333337</v>
      </c>
      <c r="Y620" s="35" t="e">
        <f>V620-#REF!</f>
        <v>#REF!</v>
      </c>
      <c r="Z620" s="36">
        <f t="shared" si="115"/>
        <v>286666.66666666663</v>
      </c>
      <c r="AA620" s="23" t="s">
        <v>45</v>
      </c>
      <c r="AB620" s="28" t="s">
        <v>37</v>
      </c>
      <c r="AC620" s="436"/>
    </row>
    <row r="621" spans="1:30" s="38" customFormat="1" x14ac:dyDescent="0.25">
      <c r="A621" s="22">
        <v>12</v>
      </c>
      <c r="B621" s="66">
        <v>1372</v>
      </c>
      <c r="C621" s="93" t="s">
        <v>887</v>
      </c>
      <c r="D621" s="26"/>
      <c r="E621" s="23"/>
      <c r="F621" s="23" t="s">
        <v>133</v>
      </c>
      <c r="G621" s="23"/>
      <c r="H621" s="23" t="s">
        <v>65</v>
      </c>
      <c r="I621" s="68" t="s">
        <v>871</v>
      </c>
      <c r="J621" s="23" t="s">
        <v>872</v>
      </c>
      <c r="K621" s="23"/>
      <c r="L621" s="32" t="s">
        <v>885</v>
      </c>
      <c r="M621" s="28"/>
      <c r="N621" s="94"/>
      <c r="O621" s="17">
        <v>42828</v>
      </c>
      <c r="P621" s="17">
        <f t="shared" si="114"/>
        <v>45535</v>
      </c>
      <c r="Q621" s="31">
        <v>10</v>
      </c>
      <c r="R621" s="32">
        <v>120</v>
      </c>
      <c r="S621" s="32">
        <f t="shared" si="117"/>
        <v>88</v>
      </c>
      <c r="T621" s="32">
        <f t="shared" si="116"/>
        <v>32</v>
      </c>
      <c r="U621" s="34">
        <v>0.1</v>
      </c>
      <c r="V621" s="35">
        <v>1075000</v>
      </c>
      <c r="W621" s="36">
        <f t="shared" si="107"/>
        <v>8958.3333333333339</v>
      </c>
      <c r="X621" s="36">
        <f t="shared" si="118"/>
        <v>788333.33333333337</v>
      </c>
      <c r="Y621" s="35" t="e">
        <f>V621-#REF!</f>
        <v>#REF!</v>
      </c>
      <c r="Z621" s="36">
        <f t="shared" si="115"/>
        <v>286666.66666666663</v>
      </c>
      <c r="AA621" s="23" t="s">
        <v>45</v>
      </c>
      <c r="AB621" s="28" t="s">
        <v>37</v>
      </c>
      <c r="AC621" s="436"/>
    </row>
    <row r="622" spans="1:30" s="38" customFormat="1" ht="38.450000000000003" customHeight="1" x14ac:dyDescent="0.25">
      <c r="A622" s="22">
        <v>13</v>
      </c>
      <c r="B622" s="66">
        <v>1390</v>
      </c>
      <c r="C622" s="93" t="s">
        <v>888</v>
      </c>
      <c r="D622" s="44"/>
      <c r="E622" s="55" t="s">
        <v>889</v>
      </c>
      <c r="F622" s="42" t="s">
        <v>671</v>
      </c>
      <c r="G622" s="42"/>
      <c r="H622" s="42" t="s">
        <v>43</v>
      </c>
      <c r="I622" s="68" t="s">
        <v>871</v>
      </c>
      <c r="J622" s="23" t="s">
        <v>872</v>
      </c>
      <c r="K622" s="42"/>
      <c r="L622" s="56" t="s">
        <v>890</v>
      </c>
      <c r="M622" s="45"/>
      <c r="N622" s="94"/>
      <c r="O622" s="17">
        <v>43076</v>
      </c>
      <c r="P622" s="17">
        <f t="shared" si="114"/>
        <v>45535</v>
      </c>
      <c r="Q622" s="48">
        <v>10</v>
      </c>
      <c r="R622" s="56">
        <v>120</v>
      </c>
      <c r="S622" s="56">
        <f t="shared" si="117"/>
        <v>80</v>
      </c>
      <c r="T622" s="32">
        <f t="shared" si="116"/>
        <v>40</v>
      </c>
      <c r="U622" s="50">
        <v>0.1</v>
      </c>
      <c r="V622" s="57">
        <v>550000</v>
      </c>
      <c r="W622" s="36">
        <f t="shared" si="107"/>
        <v>4583.333333333333</v>
      </c>
      <c r="X622" s="36">
        <f t="shared" si="118"/>
        <v>366666.66666666663</v>
      </c>
      <c r="Y622" s="35" t="e">
        <f>V622-#REF!</f>
        <v>#REF!</v>
      </c>
      <c r="Z622" s="36">
        <f t="shared" si="115"/>
        <v>183333.33333333337</v>
      </c>
      <c r="AA622" s="42" t="s">
        <v>45</v>
      </c>
      <c r="AB622" s="45" t="s">
        <v>37</v>
      </c>
      <c r="AC622" s="436"/>
    </row>
    <row r="623" spans="1:30" s="38" customFormat="1" x14ac:dyDescent="0.25">
      <c r="A623" s="22">
        <v>14</v>
      </c>
      <c r="B623" s="66">
        <v>1367</v>
      </c>
      <c r="C623" s="93" t="s">
        <v>884</v>
      </c>
      <c r="D623" s="44"/>
      <c r="E623" s="42"/>
      <c r="F623" s="23" t="s">
        <v>891</v>
      </c>
      <c r="G623" s="42"/>
      <c r="H623" s="42" t="s">
        <v>43</v>
      </c>
      <c r="I623" s="68" t="s">
        <v>871</v>
      </c>
      <c r="J623" s="23" t="s">
        <v>872</v>
      </c>
      <c r="K623" s="23"/>
      <c r="L623" s="32" t="s">
        <v>885</v>
      </c>
      <c r="M623" s="28"/>
      <c r="N623" s="94"/>
      <c r="O623" s="17">
        <v>42828</v>
      </c>
      <c r="P623" s="17">
        <f t="shared" si="114"/>
        <v>45535</v>
      </c>
      <c r="Q623" s="31">
        <v>10</v>
      </c>
      <c r="R623" s="32">
        <v>120</v>
      </c>
      <c r="S623" s="32">
        <f t="shared" si="117"/>
        <v>88</v>
      </c>
      <c r="T623" s="32">
        <f t="shared" si="116"/>
        <v>32</v>
      </c>
      <c r="U623" s="34">
        <v>0.1</v>
      </c>
      <c r="V623" s="35">
        <v>750000</v>
      </c>
      <c r="W623" s="36">
        <f t="shared" si="107"/>
        <v>6250</v>
      </c>
      <c r="X623" s="36">
        <f t="shared" si="118"/>
        <v>550000</v>
      </c>
      <c r="Y623" s="35" t="e">
        <f>V623-#REF!</f>
        <v>#REF!</v>
      </c>
      <c r="Z623" s="36">
        <f t="shared" si="115"/>
        <v>200000</v>
      </c>
      <c r="AA623" s="42"/>
      <c r="AB623" s="45"/>
      <c r="AC623" s="436"/>
    </row>
    <row r="624" spans="1:30" s="38" customFormat="1" x14ac:dyDescent="0.25">
      <c r="A624" s="22">
        <v>15</v>
      </c>
      <c r="B624" s="66">
        <v>1370</v>
      </c>
      <c r="C624" s="93" t="s">
        <v>886</v>
      </c>
      <c r="D624" s="44"/>
      <c r="E624" s="42"/>
      <c r="F624" s="23" t="s">
        <v>891</v>
      </c>
      <c r="G624" s="42"/>
      <c r="H624" s="42" t="s">
        <v>43</v>
      </c>
      <c r="I624" s="68" t="s">
        <v>871</v>
      </c>
      <c r="J624" s="23" t="s">
        <v>872</v>
      </c>
      <c r="K624" s="23"/>
      <c r="L624" s="32" t="s">
        <v>885</v>
      </c>
      <c r="M624" s="28"/>
      <c r="N624" s="94"/>
      <c r="O624" s="17">
        <v>42828</v>
      </c>
      <c r="P624" s="17">
        <f t="shared" si="114"/>
        <v>45535</v>
      </c>
      <c r="Q624" s="31">
        <v>10</v>
      </c>
      <c r="R624" s="32">
        <v>120</v>
      </c>
      <c r="S624" s="32">
        <f t="shared" si="117"/>
        <v>88</v>
      </c>
      <c r="T624" s="32">
        <f t="shared" si="116"/>
        <v>32</v>
      </c>
      <c r="U624" s="34">
        <v>0.1</v>
      </c>
      <c r="V624" s="35">
        <v>965000</v>
      </c>
      <c r="W624" s="36">
        <f t="shared" si="107"/>
        <v>8041.666666666667</v>
      </c>
      <c r="X624" s="36">
        <f t="shared" si="118"/>
        <v>707666.66666666674</v>
      </c>
      <c r="Y624" s="35" t="e">
        <f>V624-#REF!</f>
        <v>#REF!</v>
      </c>
      <c r="Z624" s="36">
        <f t="shared" si="115"/>
        <v>257333.33333333326</v>
      </c>
      <c r="AA624" s="23"/>
      <c r="AB624" s="28"/>
      <c r="AC624" s="436"/>
    </row>
    <row r="625" spans="1:30" s="38" customFormat="1" x14ac:dyDescent="0.25">
      <c r="A625" s="22">
        <v>16</v>
      </c>
      <c r="B625" s="66">
        <v>2085</v>
      </c>
      <c r="C625" s="93" t="s">
        <v>892</v>
      </c>
      <c r="D625" s="348"/>
      <c r="E625" s="99"/>
      <c r="F625" s="295" t="s">
        <v>417</v>
      </c>
      <c r="G625" s="295"/>
      <c r="H625" s="169" t="s">
        <v>43</v>
      </c>
      <c r="I625" s="68" t="s">
        <v>871</v>
      </c>
      <c r="J625" s="42" t="s">
        <v>872</v>
      </c>
      <c r="K625" s="99"/>
      <c r="L625" s="99"/>
      <c r="M625" s="94"/>
      <c r="N625" s="94"/>
      <c r="O625" s="17">
        <v>44525</v>
      </c>
      <c r="P625" s="17">
        <f t="shared" si="114"/>
        <v>45535</v>
      </c>
      <c r="Q625" s="48">
        <v>10</v>
      </c>
      <c r="R625" s="56">
        <v>120</v>
      </c>
      <c r="S625" s="56">
        <f t="shared" si="117"/>
        <v>33</v>
      </c>
      <c r="T625" s="32">
        <f t="shared" si="116"/>
        <v>87</v>
      </c>
      <c r="U625" s="101">
        <v>0.1</v>
      </c>
      <c r="V625" s="51">
        <v>2474675</v>
      </c>
      <c r="W625" s="36">
        <f t="shared" si="107"/>
        <v>20622.291666666668</v>
      </c>
      <c r="X625" s="36">
        <f t="shared" si="118"/>
        <v>680535.625</v>
      </c>
      <c r="Y625" s="35" t="e">
        <f>V625-#REF!</f>
        <v>#REF!</v>
      </c>
      <c r="Z625" s="36">
        <f t="shared" si="115"/>
        <v>1794139.375</v>
      </c>
      <c r="AA625" s="99"/>
      <c r="AB625" s="328"/>
      <c r="AC625" s="437"/>
    </row>
    <row r="626" spans="1:30" s="38" customFormat="1" ht="24.75" x14ac:dyDescent="0.25">
      <c r="A626" s="22">
        <v>17</v>
      </c>
      <c r="B626" s="438" t="s">
        <v>110</v>
      </c>
      <c r="C626" s="93" t="s">
        <v>893</v>
      </c>
      <c r="D626" s="348"/>
      <c r="E626" s="99"/>
      <c r="F626" s="187" t="s">
        <v>150</v>
      </c>
      <c r="G626" s="439" t="s">
        <v>569</v>
      </c>
      <c r="H626" s="169" t="s">
        <v>43</v>
      </c>
      <c r="I626" s="68" t="s">
        <v>871</v>
      </c>
      <c r="J626" s="42" t="s">
        <v>872</v>
      </c>
      <c r="K626" s="99"/>
      <c r="L626" s="421" t="s">
        <v>894</v>
      </c>
      <c r="M626" s="440" t="s">
        <v>895</v>
      </c>
      <c r="N626" s="94"/>
      <c r="O626" s="17">
        <v>44910</v>
      </c>
      <c r="P626" s="17">
        <f t="shared" si="114"/>
        <v>45535</v>
      </c>
      <c r="Q626" s="48">
        <v>10</v>
      </c>
      <c r="R626" s="56">
        <v>120</v>
      </c>
      <c r="S626" s="56">
        <f t="shared" si="117"/>
        <v>20</v>
      </c>
      <c r="T626" s="361">
        <f t="shared" si="116"/>
        <v>100</v>
      </c>
      <c r="U626" s="101">
        <v>0.1</v>
      </c>
      <c r="V626" s="183">
        <v>975000</v>
      </c>
      <c r="W626" s="36">
        <f>V626/R626</f>
        <v>8125</v>
      </c>
      <c r="X626" s="36">
        <f t="shared" si="118"/>
        <v>162500</v>
      </c>
      <c r="Y626" s="35"/>
      <c r="Z626" s="36">
        <f t="shared" si="115"/>
        <v>812500</v>
      </c>
      <c r="AA626" s="99"/>
      <c r="AB626" s="328"/>
      <c r="AC626" s="437" t="s">
        <v>896</v>
      </c>
    </row>
    <row r="627" spans="1:30" s="38" customFormat="1" x14ac:dyDescent="0.25">
      <c r="A627" s="22">
        <v>18</v>
      </c>
      <c r="B627" s="66">
        <v>2126</v>
      </c>
      <c r="C627" s="93" t="s">
        <v>893</v>
      </c>
      <c r="D627" s="348"/>
      <c r="E627" s="99"/>
      <c r="F627" s="187" t="s">
        <v>150</v>
      </c>
      <c r="G627" s="439" t="s">
        <v>897</v>
      </c>
      <c r="H627" s="169" t="s">
        <v>43</v>
      </c>
      <c r="I627" s="68" t="s">
        <v>871</v>
      </c>
      <c r="J627" s="42" t="s">
        <v>872</v>
      </c>
      <c r="K627" s="99"/>
      <c r="L627" s="421" t="s">
        <v>898</v>
      </c>
      <c r="M627" s="441"/>
      <c r="N627" s="94"/>
      <c r="O627" s="17">
        <v>44835</v>
      </c>
      <c r="P627" s="17">
        <f t="shared" si="114"/>
        <v>45535</v>
      </c>
      <c r="Q627" s="48">
        <v>10</v>
      </c>
      <c r="R627" s="56">
        <v>120</v>
      </c>
      <c r="S627" s="56">
        <f t="shared" si="117"/>
        <v>22</v>
      </c>
      <c r="T627" s="361">
        <f t="shared" si="116"/>
        <v>98</v>
      </c>
      <c r="U627" s="101">
        <v>0.1</v>
      </c>
      <c r="V627" s="183">
        <v>798000</v>
      </c>
      <c r="W627" s="36">
        <f t="shared" si="107"/>
        <v>6650</v>
      </c>
      <c r="X627" s="36">
        <f t="shared" si="118"/>
        <v>146300</v>
      </c>
      <c r="Y627" s="35"/>
      <c r="Z627" s="36">
        <f t="shared" si="115"/>
        <v>651700</v>
      </c>
      <c r="AA627" s="99"/>
      <c r="AB627" s="328"/>
      <c r="AC627" s="437" t="s">
        <v>899</v>
      </c>
    </row>
    <row r="628" spans="1:30" s="38" customFormat="1" x14ac:dyDescent="0.25">
      <c r="A628" s="22">
        <v>19</v>
      </c>
      <c r="B628" s="66">
        <v>2124</v>
      </c>
      <c r="C628" s="98" t="s">
        <v>893</v>
      </c>
      <c r="D628" s="348"/>
      <c r="E628" s="99"/>
      <c r="F628" s="187" t="s">
        <v>150</v>
      </c>
      <c r="G628" s="439" t="s">
        <v>900</v>
      </c>
      <c r="H628" s="169" t="s">
        <v>43</v>
      </c>
      <c r="I628" s="68" t="s">
        <v>871</v>
      </c>
      <c r="J628" s="42" t="s">
        <v>872</v>
      </c>
      <c r="K628" s="99"/>
      <c r="L628" s="259" t="s">
        <v>898</v>
      </c>
      <c r="M628" s="441"/>
      <c r="N628" s="99"/>
      <c r="O628" s="17">
        <v>44835</v>
      </c>
      <c r="P628" s="17">
        <f t="shared" si="114"/>
        <v>45535</v>
      </c>
      <c r="Q628" s="48">
        <v>10</v>
      </c>
      <c r="R628" s="56">
        <v>120</v>
      </c>
      <c r="S628" s="56">
        <f t="shared" si="117"/>
        <v>22</v>
      </c>
      <c r="T628" s="361">
        <f t="shared" si="116"/>
        <v>98</v>
      </c>
      <c r="U628" s="101">
        <v>0.1</v>
      </c>
      <c r="V628" s="192">
        <v>2298000</v>
      </c>
      <c r="W628" s="51">
        <f t="shared" si="107"/>
        <v>19150</v>
      </c>
      <c r="X628" s="51">
        <f t="shared" si="118"/>
        <v>421300</v>
      </c>
      <c r="Y628" s="57"/>
      <c r="Z628" s="51">
        <f t="shared" si="115"/>
        <v>1876700</v>
      </c>
      <c r="AA628" s="99"/>
      <c r="AB628" s="328"/>
      <c r="AC628" s="437" t="s">
        <v>899</v>
      </c>
    </row>
    <row r="629" spans="1:30" s="38" customFormat="1" x14ac:dyDescent="0.25">
      <c r="A629" s="22">
        <v>20</v>
      </c>
      <c r="B629" s="66">
        <v>1995</v>
      </c>
      <c r="C629" s="93" t="s">
        <v>893</v>
      </c>
      <c r="D629" s="133"/>
      <c r="E629" s="94"/>
      <c r="F629" s="187" t="s">
        <v>175</v>
      </c>
      <c r="G629" s="439" t="s">
        <v>176</v>
      </c>
      <c r="H629" s="169" t="s">
        <v>43</v>
      </c>
      <c r="I629" s="68" t="s">
        <v>871</v>
      </c>
      <c r="J629" s="23" t="s">
        <v>872</v>
      </c>
      <c r="K629" s="94"/>
      <c r="L629" s="421" t="s">
        <v>901</v>
      </c>
      <c r="M629" s="94"/>
      <c r="N629" s="94"/>
      <c r="O629" s="17">
        <v>44838</v>
      </c>
      <c r="P629" s="17">
        <f t="shared" si="114"/>
        <v>45535</v>
      </c>
      <c r="Q629" s="31">
        <v>10</v>
      </c>
      <c r="R629" s="32">
        <v>120</v>
      </c>
      <c r="S629" s="32">
        <f t="shared" si="117"/>
        <v>22</v>
      </c>
      <c r="T629" s="32">
        <f t="shared" si="116"/>
        <v>98</v>
      </c>
      <c r="U629" s="95">
        <v>0.1</v>
      </c>
      <c r="V629" s="183">
        <v>798000</v>
      </c>
      <c r="W629" s="35">
        <f t="shared" si="107"/>
        <v>6650</v>
      </c>
      <c r="X629" s="35">
        <f t="shared" si="118"/>
        <v>146300</v>
      </c>
      <c r="Y629" s="35"/>
      <c r="Z629" s="35">
        <f t="shared" si="115"/>
        <v>651700</v>
      </c>
      <c r="AA629" s="94"/>
      <c r="AB629" s="339"/>
      <c r="AC629" s="437" t="s">
        <v>902</v>
      </c>
    </row>
    <row r="630" spans="1:30" s="5" customFormat="1" ht="64.5" x14ac:dyDescent="0.25">
      <c r="A630" s="22">
        <v>21</v>
      </c>
      <c r="B630" s="438" t="s">
        <v>110</v>
      </c>
      <c r="C630" s="93" t="s">
        <v>903</v>
      </c>
      <c r="D630" s="133"/>
      <c r="E630" s="439" t="s">
        <v>904</v>
      </c>
      <c r="F630" s="187" t="s">
        <v>150</v>
      </c>
      <c r="G630" s="439" t="s">
        <v>905</v>
      </c>
      <c r="H630" s="295" t="s">
        <v>43</v>
      </c>
      <c r="I630" s="68" t="s">
        <v>871</v>
      </c>
      <c r="J630" s="23" t="s">
        <v>872</v>
      </c>
      <c r="K630" s="94"/>
      <c r="L630" s="421"/>
      <c r="M630" s="440" t="s">
        <v>906</v>
      </c>
      <c r="N630" s="94"/>
      <c r="O630" s="17">
        <v>45245</v>
      </c>
      <c r="P630" s="17">
        <f t="shared" si="114"/>
        <v>45535</v>
      </c>
      <c r="Q630" s="31">
        <v>10</v>
      </c>
      <c r="R630" s="32">
        <v>120</v>
      </c>
      <c r="S630" s="32">
        <f>DATEDIF(O630,P630,"M")</f>
        <v>9</v>
      </c>
      <c r="T630" s="32">
        <f>R630-S630</f>
        <v>111</v>
      </c>
      <c r="U630" s="95">
        <v>0.1</v>
      </c>
      <c r="V630" s="183">
        <v>1218000</v>
      </c>
      <c r="W630" s="35">
        <f t="shared" si="107"/>
        <v>10150</v>
      </c>
      <c r="X630" s="35">
        <f>S630*W630</f>
        <v>91350</v>
      </c>
      <c r="Y630" s="35"/>
      <c r="Z630" s="35">
        <f>V630-X630</f>
        <v>1126650</v>
      </c>
      <c r="AA630" s="94"/>
      <c r="AB630" s="339"/>
      <c r="AC630" s="442" t="s">
        <v>907</v>
      </c>
    </row>
    <row r="631" spans="1:30" s="5" customFormat="1" ht="64.5" x14ac:dyDescent="0.25">
      <c r="A631" s="22">
        <v>22</v>
      </c>
      <c r="B631" s="66">
        <v>2147</v>
      </c>
      <c r="C631" s="93" t="s">
        <v>908</v>
      </c>
      <c r="D631" s="133"/>
      <c r="E631" s="439" t="s">
        <v>909</v>
      </c>
      <c r="F631" s="187" t="s">
        <v>150</v>
      </c>
      <c r="G631" s="439" t="s">
        <v>910</v>
      </c>
      <c r="H631" s="295" t="s">
        <v>43</v>
      </c>
      <c r="I631" s="68" t="s">
        <v>871</v>
      </c>
      <c r="J631" s="23" t="s">
        <v>872</v>
      </c>
      <c r="K631" s="94"/>
      <c r="L631" s="421"/>
      <c r="M631" s="440" t="s">
        <v>906</v>
      </c>
      <c r="N631" s="94"/>
      <c r="O631" s="60">
        <v>45258</v>
      </c>
      <c r="P631" s="17">
        <f t="shared" si="114"/>
        <v>45535</v>
      </c>
      <c r="Q631" s="31">
        <v>10</v>
      </c>
      <c r="R631" s="32">
        <v>120</v>
      </c>
      <c r="S631" s="32">
        <f>DATEDIF(O631,P631,"M")</f>
        <v>9</v>
      </c>
      <c r="T631" s="32">
        <f>R631-S631</f>
        <v>111</v>
      </c>
      <c r="U631" s="95">
        <v>0.1</v>
      </c>
      <c r="V631" s="183">
        <v>815000</v>
      </c>
      <c r="W631" s="35">
        <f t="shared" si="107"/>
        <v>6791.666666666667</v>
      </c>
      <c r="X631" s="35">
        <f>S631*W631</f>
        <v>61125</v>
      </c>
      <c r="Y631" s="35"/>
      <c r="Z631" s="35">
        <f>V631-X631</f>
        <v>753875</v>
      </c>
      <c r="AA631" s="94"/>
      <c r="AB631" s="339"/>
      <c r="AC631" s="442" t="s">
        <v>911</v>
      </c>
    </row>
    <row r="632" spans="1:30" s="5" customFormat="1" x14ac:dyDescent="0.25">
      <c r="A632" s="22">
        <v>23</v>
      </c>
      <c r="B632" s="61">
        <v>1143</v>
      </c>
      <c r="C632" s="241" t="s">
        <v>912</v>
      </c>
      <c r="D632" s="443" t="s">
        <v>30</v>
      </c>
      <c r="E632" s="439"/>
      <c r="F632" s="62" t="s">
        <v>31</v>
      </c>
      <c r="G632" s="439"/>
      <c r="H632" s="295" t="s">
        <v>43</v>
      </c>
      <c r="I632" s="68" t="s">
        <v>871</v>
      </c>
      <c r="J632" s="23" t="s">
        <v>872</v>
      </c>
      <c r="K632" s="94"/>
      <c r="L632" s="64" t="s">
        <v>913</v>
      </c>
      <c r="M632" s="440"/>
      <c r="N632" s="94"/>
      <c r="O632" s="60">
        <v>42492</v>
      </c>
      <c r="P632" s="17">
        <f t="shared" si="114"/>
        <v>45535</v>
      </c>
      <c r="Q632" s="31">
        <v>10</v>
      </c>
      <c r="R632" s="32">
        <v>120</v>
      </c>
      <c r="S632" s="32">
        <f t="shared" ref="S632:S635" si="119">DATEDIF(O632,P632,"M")</f>
        <v>99</v>
      </c>
      <c r="T632" s="32">
        <f t="shared" ref="T632:T635" si="120">R632-S632</f>
        <v>21</v>
      </c>
      <c r="U632" s="95">
        <v>0.1</v>
      </c>
      <c r="V632" s="183">
        <v>765000</v>
      </c>
      <c r="W632" s="35">
        <f>V632/R632</f>
        <v>6375</v>
      </c>
      <c r="X632" s="35">
        <f t="shared" ref="X632:X633" si="121">S632*W632</f>
        <v>631125</v>
      </c>
      <c r="Y632" s="35"/>
      <c r="Z632" s="35">
        <f t="shared" ref="Z632:Z635" si="122">V632-X632</f>
        <v>133875</v>
      </c>
      <c r="AA632" s="94"/>
      <c r="AB632" s="339"/>
      <c r="AC632" s="442"/>
    </row>
    <row r="633" spans="1:30" s="5" customFormat="1" x14ac:dyDescent="0.25">
      <c r="A633" s="22">
        <v>24</v>
      </c>
      <c r="B633" s="61">
        <v>2046</v>
      </c>
      <c r="C633" s="241" t="s">
        <v>914</v>
      </c>
      <c r="D633" s="242" t="s">
        <v>915</v>
      </c>
      <c r="E633" s="439"/>
      <c r="F633" s="62" t="s">
        <v>646</v>
      </c>
      <c r="G633" s="439"/>
      <c r="H633" s="295" t="s">
        <v>43</v>
      </c>
      <c r="I633" s="68" t="s">
        <v>871</v>
      </c>
      <c r="J633" s="23" t="s">
        <v>872</v>
      </c>
      <c r="K633" s="94"/>
      <c r="L633" s="64" t="s">
        <v>916</v>
      </c>
      <c r="M633" s="440"/>
      <c r="O633" s="60">
        <v>43045</v>
      </c>
      <c r="P633" s="17">
        <f t="shared" si="114"/>
        <v>45535</v>
      </c>
      <c r="Q633" s="31">
        <v>10</v>
      </c>
      <c r="R633" s="32">
        <v>120</v>
      </c>
      <c r="S633" s="32">
        <f t="shared" si="119"/>
        <v>81</v>
      </c>
      <c r="T633" s="32">
        <f t="shared" si="120"/>
        <v>39</v>
      </c>
      <c r="U633" s="95">
        <v>0.1</v>
      </c>
      <c r="V633" s="183">
        <v>1000000</v>
      </c>
      <c r="W633" s="35">
        <f t="shared" si="107"/>
        <v>8333.3333333333339</v>
      </c>
      <c r="X633" s="35">
        <f t="shared" si="121"/>
        <v>675000</v>
      </c>
      <c r="Y633" s="35"/>
      <c r="Z633" s="35">
        <f t="shared" si="122"/>
        <v>325000</v>
      </c>
      <c r="AA633" s="94"/>
      <c r="AB633" s="339"/>
      <c r="AC633" s="442"/>
    </row>
    <row r="634" spans="1:30" s="5" customFormat="1" x14ac:dyDescent="0.25">
      <c r="A634" s="444">
        <v>25</v>
      </c>
      <c r="B634" s="445">
        <v>2171</v>
      </c>
      <c r="C634" s="446" t="s">
        <v>917</v>
      </c>
      <c r="D634" s="447" t="s">
        <v>30</v>
      </c>
      <c r="E634" s="448"/>
      <c r="F634" s="449" t="s">
        <v>475</v>
      </c>
      <c r="G634" s="448"/>
      <c r="H634" s="450" t="s">
        <v>65</v>
      </c>
      <c r="I634" s="451" t="s">
        <v>871</v>
      </c>
      <c r="J634" s="450" t="s">
        <v>872</v>
      </c>
      <c r="K634" s="452"/>
      <c r="L634" s="453" t="s">
        <v>918</v>
      </c>
      <c r="M634" s="454"/>
      <c r="N634" s="452"/>
      <c r="O634" s="455">
        <v>45345</v>
      </c>
      <c r="P634" s="455">
        <v>45443</v>
      </c>
      <c r="Q634" s="456">
        <v>10</v>
      </c>
      <c r="R634" s="457">
        <v>120</v>
      </c>
      <c r="S634" s="457">
        <f t="shared" si="119"/>
        <v>3</v>
      </c>
      <c r="T634" s="457">
        <f t="shared" si="120"/>
        <v>117</v>
      </c>
      <c r="U634" s="458">
        <v>0.1</v>
      </c>
      <c r="V634" s="459">
        <v>1597500</v>
      </c>
      <c r="W634" s="460">
        <v>0</v>
      </c>
      <c r="X634" s="460">
        <v>39937.5</v>
      </c>
      <c r="Y634" s="460"/>
      <c r="Z634" s="460">
        <f t="shared" si="122"/>
        <v>1557562.5</v>
      </c>
      <c r="AA634" s="452"/>
      <c r="AB634" s="461"/>
      <c r="AC634" s="462" t="s">
        <v>919</v>
      </c>
    </row>
    <row r="635" spans="1:30" s="207" customFormat="1" ht="68.25" thickBot="1" x14ac:dyDescent="0.3">
      <c r="A635" s="463">
        <v>26</v>
      </c>
      <c r="B635" s="438" t="s">
        <v>110</v>
      </c>
      <c r="C635" s="464" t="s">
        <v>920</v>
      </c>
      <c r="D635" s="465"/>
      <c r="E635" s="466" t="s">
        <v>921</v>
      </c>
      <c r="F635" s="467" t="s">
        <v>922</v>
      </c>
      <c r="G635" s="233" t="s">
        <v>923</v>
      </c>
      <c r="H635" s="295" t="s">
        <v>43</v>
      </c>
      <c r="I635" s="68" t="s">
        <v>871</v>
      </c>
      <c r="J635" s="23" t="s">
        <v>872</v>
      </c>
      <c r="K635" s="468"/>
      <c r="L635" s="234" t="s">
        <v>924</v>
      </c>
      <c r="M635" s="469" t="s">
        <v>906</v>
      </c>
      <c r="N635" s="64" t="s">
        <v>925</v>
      </c>
      <c r="O635" s="347">
        <v>45483</v>
      </c>
      <c r="P635" s="17">
        <f t="shared" si="114"/>
        <v>45535</v>
      </c>
      <c r="Q635" s="153">
        <v>10</v>
      </c>
      <c r="R635" s="49">
        <v>120</v>
      </c>
      <c r="S635" s="49">
        <f t="shared" si="119"/>
        <v>1</v>
      </c>
      <c r="T635" s="49">
        <f t="shared" si="120"/>
        <v>119</v>
      </c>
      <c r="U635" s="154">
        <v>0.1</v>
      </c>
      <c r="V635" s="183">
        <v>3250000</v>
      </c>
      <c r="W635" s="35">
        <f t="shared" ref="W635" si="123">V635/R635</f>
        <v>27083.333333333332</v>
      </c>
      <c r="X635" s="51">
        <f>S635*W635</f>
        <v>27083.333333333332</v>
      </c>
      <c r="Y635" s="51"/>
      <c r="Z635" s="51">
        <f t="shared" si="122"/>
        <v>3222916.6666666665</v>
      </c>
      <c r="AA635" s="468"/>
      <c r="AB635" s="470"/>
      <c r="AC635" s="442" t="s">
        <v>926</v>
      </c>
    </row>
    <row r="636" spans="1:30" s="5" customFormat="1" ht="15.75" thickBot="1" x14ac:dyDescent="0.3">
      <c r="A636" s="103">
        <f>A635</f>
        <v>26</v>
      </c>
      <c r="B636" s="429"/>
      <c r="C636" s="105" t="s">
        <v>927</v>
      </c>
      <c r="D636" s="106"/>
      <c r="E636" s="104"/>
      <c r="F636" s="104"/>
      <c r="G636" s="430"/>
      <c r="H636" s="429"/>
      <c r="I636" s="429"/>
      <c r="J636" s="104"/>
      <c r="K636" s="104"/>
      <c r="L636" s="104"/>
      <c r="M636" s="109"/>
      <c r="N636" s="104"/>
      <c r="O636" s="431"/>
      <c r="P636" s="324" t="s">
        <v>30</v>
      </c>
      <c r="Q636" s="471" t="s">
        <v>30</v>
      </c>
      <c r="R636" s="472"/>
      <c r="S636" s="472"/>
      <c r="T636" s="127"/>
      <c r="U636" s="432"/>
      <c r="V636" s="110">
        <f>SUM(V611:V633)+V635</f>
        <v>24505955</v>
      </c>
      <c r="W636" s="110">
        <f>SUM(W611:W633)+W635</f>
        <v>180597.29166666669</v>
      </c>
      <c r="X636" s="110">
        <f t="shared" ref="X636:Z636" si="124">SUM(X611:X633)+X635</f>
        <v>11300148.958333334</v>
      </c>
      <c r="Y636" s="110" t="e">
        <f t="shared" si="124"/>
        <v>#REF!</v>
      </c>
      <c r="Z636" s="110">
        <f t="shared" si="124"/>
        <v>13205806.041666666</v>
      </c>
      <c r="AA636" s="104"/>
      <c r="AB636" s="109"/>
      <c r="AC636" s="111"/>
    </row>
    <row r="637" spans="1:30" x14ac:dyDescent="0.25">
      <c r="A637" s="39"/>
      <c r="B637" s="112"/>
      <c r="C637" s="113"/>
      <c r="D637" s="114"/>
      <c r="E637" s="112"/>
      <c r="F637" s="112"/>
      <c r="G637" s="112"/>
      <c r="H637" s="112"/>
      <c r="I637" s="112"/>
      <c r="J637" s="112" t="s">
        <v>30</v>
      </c>
      <c r="K637" s="112"/>
      <c r="L637" s="112"/>
      <c r="M637" s="115"/>
      <c r="N637" s="112"/>
      <c r="O637" s="116"/>
      <c r="P637" s="17" t="s">
        <v>30</v>
      </c>
      <c r="Q637" s="112"/>
      <c r="R637" s="112"/>
      <c r="S637" s="112"/>
      <c r="T637" s="89"/>
      <c r="U637" s="112"/>
      <c r="V637" s="117" t="s">
        <v>30</v>
      </c>
      <c r="W637" s="36" t="s">
        <v>30</v>
      </c>
      <c r="X637" s="36" t="s">
        <v>30</v>
      </c>
      <c r="Y637" s="117" t="s">
        <v>30</v>
      </c>
      <c r="Z637" s="91">
        <f>V636-X636</f>
        <v>13205806.041666666</v>
      </c>
      <c r="AA637" s="112"/>
      <c r="AB637" s="115"/>
      <c r="AC637" s="118"/>
    </row>
    <row r="638" spans="1:30" x14ac:dyDescent="0.25">
      <c r="A638" s="621">
        <v>1</v>
      </c>
      <c r="B638" s="137">
        <v>17</v>
      </c>
      <c r="C638" s="665" t="s">
        <v>928</v>
      </c>
      <c r="D638" s="656"/>
      <c r="E638" s="655"/>
      <c r="F638" s="655" t="s">
        <v>593</v>
      </c>
      <c r="G638" s="669" t="s">
        <v>30</v>
      </c>
      <c r="H638" s="655" t="s">
        <v>32</v>
      </c>
      <c r="I638" s="657" t="s">
        <v>929</v>
      </c>
      <c r="J638" s="655" t="s">
        <v>930</v>
      </c>
      <c r="K638" s="655"/>
      <c r="L638" s="658" t="s">
        <v>931</v>
      </c>
      <c r="M638" s="659"/>
      <c r="N638" s="650"/>
      <c r="O638" s="660">
        <v>31353</v>
      </c>
      <c r="P638" s="652">
        <f t="shared" ref="P638:P663" si="125">+$P$2</f>
        <v>45535</v>
      </c>
      <c r="Q638" s="667">
        <v>10</v>
      </c>
      <c r="R638" s="658">
        <v>120</v>
      </c>
      <c r="S638" s="658">
        <f>R638</f>
        <v>120</v>
      </c>
      <c r="T638" s="658">
        <f>R638-S638</f>
        <v>0</v>
      </c>
      <c r="U638" s="661">
        <v>0.1</v>
      </c>
      <c r="V638" s="117">
        <v>102800</v>
      </c>
      <c r="W638" s="117">
        <v>0</v>
      </c>
      <c r="X638" s="117">
        <v>102800</v>
      </c>
      <c r="Y638" s="626" t="e">
        <f>V638-#REF!</f>
        <v>#REF!</v>
      </c>
      <c r="Z638" s="117">
        <f t="shared" ref="Z638:Z663" si="126">V638-X638</f>
        <v>0</v>
      </c>
      <c r="AA638" s="655" t="s">
        <v>45</v>
      </c>
      <c r="AB638" s="659" t="s">
        <v>37</v>
      </c>
      <c r="AC638" s="670" t="s">
        <v>932</v>
      </c>
      <c r="AD638">
        <v>11</v>
      </c>
    </row>
    <row r="639" spans="1:30" s="38" customFormat="1" x14ac:dyDescent="0.25">
      <c r="A639" s="621">
        <v>2</v>
      </c>
      <c r="B639" s="137">
        <v>720</v>
      </c>
      <c r="C639" s="632" t="s">
        <v>933</v>
      </c>
      <c r="D639" s="648"/>
      <c r="E639" s="137"/>
      <c r="F639" s="138" t="s">
        <v>588</v>
      </c>
      <c r="G639" s="671" t="s">
        <v>30</v>
      </c>
      <c r="H639" s="666" t="s">
        <v>43</v>
      </c>
      <c r="I639" s="657" t="s">
        <v>929</v>
      </c>
      <c r="J639" s="137" t="s">
        <v>930</v>
      </c>
      <c r="K639" s="137"/>
      <c r="L639" s="649" t="s">
        <v>934</v>
      </c>
      <c r="M639" s="138"/>
      <c r="N639" s="650"/>
      <c r="O639" s="651">
        <v>39547</v>
      </c>
      <c r="P639" s="652">
        <f t="shared" si="125"/>
        <v>45535</v>
      </c>
      <c r="Q639" s="137">
        <v>10</v>
      </c>
      <c r="R639" s="137">
        <v>120</v>
      </c>
      <c r="S639" s="137">
        <f>R639</f>
        <v>120</v>
      </c>
      <c r="T639" s="649">
        <f t="shared" ref="T639:T663" si="127">R639-S639</f>
        <v>0</v>
      </c>
      <c r="U639" s="654">
        <v>0.1</v>
      </c>
      <c r="V639" s="626">
        <v>198000</v>
      </c>
      <c r="W639" s="117">
        <v>0</v>
      </c>
      <c r="X639" s="626">
        <v>198000</v>
      </c>
      <c r="Y639" s="626" t="e">
        <f>V639-#REF!</f>
        <v>#REF!</v>
      </c>
      <c r="Z639" s="117">
        <f t="shared" si="126"/>
        <v>0</v>
      </c>
      <c r="AA639" s="137" t="s">
        <v>45</v>
      </c>
      <c r="AB639" s="138" t="s">
        <v>37</v>
      </c>
      <c r="AC639" s="630" t="s">
        <v>935</v>
      </c>
      <c r="AD639" s="38">
        <v>11</v>
      </c>
    </row>
    <row r="640" spans="1:30" s="38" customFormat="1" x14ac:dyDescent="0.25">
      <c r="A640" s="22">
        <v>3</v>
      </c>
      <c r="B640" s="66">
        <v>835</v>
      </c>
      <c r="C640" s="93" t="s">
        <v>936</v>
      </c>
      <c r="D640" s="26"/>
      <c r="E640" s="23" t="s">
        <v>937</v>
      </c>
      <c r="F640" s="28" t="s">
        <v>73</v>
      </c>
      <c r="G640" s="439" t="s">
        <v>30</v>
      </c>
      <c r="H640" s="335" t="s">
        <v>43</v>
      </c>
      <c r="I640" s="68" t="s">
        <v>929</v>
      </c>
      <c r="J640" s="23" t="s">
        <v>930</v>
      </c>
      <c r="K640" s="23"/>
      <c r="L640" s="32" t="s">
        <v>938</v>
      </c>
      <c r="M640" s="28"/>
      <c r="N640" s="94"/>
      <c r="O640" s="30">
        <v>40508</v>
      </c>
      <c r="P640" s="17">
        <f t="shared" si="125"/>
        <v>45535</v>
      </c>
      <c r="Q640" s="66">
        <v>15</v>
      </c>
      <c r="R640" s="66">
        <v>180</v>
      </c>
      <c r="S640" s="66">
        <f t="shared" ref="S640:S663" si="128">DATEDIF(O640,P640,"M")</f>
        <v>165</v>
      </c>
      <c r="T640" s="32">
        <f t="shared" si="127"/>
        <v>15</v>
      </c>
      <c r="U640" s="95">
        <v>7.0000000000000007E-2</v>
      </c>
      <c r="V640" s="35">
        <v>75000</v>
      </c>
      <c r="W640" s="36">
        <f t="shared" si="107"/>
        <v>416.66666666666669</v>
      </c>
      <c r="X640" s="36">
        <f t="shared" ref="X640:X663" si="129">S640*W640</f>
        <v>68750</v>
      </c>
      <c r="Y640" s="35" t="e">
        <f>V640-#REF!</f>
        <v>#REF!</v>
      </c>
      <c r="Z640" s="36">
        <f t="shared" si="126"/>
        <v>6250</v>
      </c>
      <c r="AA640" s="23" t="s">
        <v>45</v>
      </c>
      <c r="AB640" s="28" t="s">
        <v>37</v>
      </c>
      <c r="AC640" s="37"/>
    </row>
    <row r="641" spans="1:29" s="38" customFormat="1" x14ac:dyDescent="0.25">
      <c r="A641" s="22">
        <v>4</v>
      </c>
      <c r="B641" s="66">
        <v>969</v>
      </c>
      <c r="C641" s="93" t="s">
        <v>939</v>
      </c>
      <c r="D641" s="26"/>
      <c r="E641" s="23"/>
      <c r="F641" s="28" t="s">
        <v>229</v>
      </c>
      <c r="G641" s="439" t="s">
        <v>30</v>
      </c>
      <c r="H641" s="335" t="s">
        <v>65</v>
      </c>
      <c r="I641" s="68" t="s">
        <v>929</v>
      </c>
      <c r="J641" s="23" t="s">
        <v>930</v>
      </c>
      <c r="K641" s="23"/>
      <c r="L641" s="32">
        <v>8255</v>
      </c>
      <c r="M641" s="28"/>
      <c r="N641" s="94"/>
      <c r="O641" s="30">
        <v>40857</v>
      </c>
      <c r="P641" s="17">
        <f t="shared" si="125"/>
        <v>45535</v>
      </c>
      <c r="Q641" s="66">
        <v>15</v>
      </c>
      <c r="R641" s="66">
        <v>180</v>
      </c>
      <c r="S641" s="66">
        <f t="shared" si="128"/>
        <v>153</v>
      </c>
      <c r="T641" s="32">
        <f t="shared" si="127"/>
        <v>27</v>
      </c>
      <c r="U641" s="95">
        <v>7.0000000000000007E-2</v>
      </c>
      <c r="V641" s="35">
        <v>422500</v>
      </c>
      <c r="W641" s="36">
        <f t="shared" si="107"/>
        <v>2347.2222222222222</v>
      </c>
      <c r="X641" s="36">
        <f t="shared" si="129"/>
        <v>359125</v>
      </c>
      <c r="Y641" s="35" t="e">
        <f>V641-#REF!</f>
        <v>#REF!</v>
      </c>
      <c r="Z641" s="36">
        <f t="shared" si="126"/>
        <v>63375</v>
      </c>
      <c r="AA641" s="23" t="s">
        <v>45</v>
      </c>
      <c r="AB641" s="28" t="s">
        <v>37</v>
      </c>
      <c r="AC641" s="37"/>
    </row>
    <row r="642" spans="1:29" s="38" customFormat="1" ht="30" customHeight="1" x14ac:dyDescent="0.25">
      <c r="A642" s="22">
        <v>5</v>
      </c>
      <c r="B642" s="66">
        <v>1071</v>
      </c>
      <c r="C642" s="93" t="s">
        <v>940</v>
      </c>
      <c r="D642" s="213" t="s">
        <v>941</v>
      </c>
      <c r="E642" s="32"/>
      <c r="F642" s="28" t="s">
        <v>234</v>
      </c>
      <c r="G642" s="439" t="s">
        <v>30</v>
      </c>
      <c r="H642" s="335" t="s">
        <v>43</v>
      </c>
      <c r="I642" s="68" t="s">
        <v>929</v>
      </c>
      <c r="J642" s="23" t="s">
        <v>930</v>
      </c>
      <c r="K642" s="23"/>
      <c r="L642" s="32" t="s">
        <v>942</v>
      </c>
      <c r="M642" s="28"/>
      <c r="N642" s="94"/>
      <c r="O642" s="30">
        <v>42016</v>
      </c>
      <c r="P642" s="17">
        <f t="shared" si="125"/>
        <v>45535</v>
      </c>
      <c r="Q642" s="66">
        <v>10</v>
      </c>
      <c r="R642" s="66">
        <v>120</v>
      </c>
      <c r="S642" s="66">
        <f t="shared" si="128"/>
        <v>115</v>
      </c>
      <c r="T642" s="32">
        <f t="shared" si="127"/>
        <v>5</v>
      </c>
      <c r="U642" s="95">
        <v>0.1</v>
      </c>
      <c r="V642" s="35">
        <v>504619.36159999995</v>
      </c>
      <c r="W642" s="36">
        <f t="shared" si="107"/>
        <v>4205.1613466666658</v>
      </c>
      <c r="X642" s="36">
        <f t="shared" si="129"/>
        <v>483593.55486666656</v>
      </c>
      <c r="Y642" s="35" t="e">
        <f>V642-#REF!</f>
        <v>#REF!</v>
      </c>
      <c r="Z642" s="36">
        <f t="shared" si="126"/>
        <v>21025.806733333389</v>
      </c>
      <c r="AA642" s="66"/>
      <c r="AB642" s="119"/>
      <c r="AC642" s="120"/>
    </row>
    <row r="643" spans="1:29" s="38" customFormat="1" x14ac:dyDescent="0.25">
      <c r="A643" s="22">
        <v>6</v>
      </c>
      <c r="B643" s="66">
        <v>1154</v>
      </c>
      <c r="C643" s="93" t="s">
        <v>943</v>
      </c>
      <c r="D643" s="26"/>
      <c r="E643" s="23"/>
      <c r="F643" s="28" t="s">
        <v>378</v>
      </c>
      <c r="G643" s="439" t="s">
        <v>30</v>
      </c>
      <c r="H643" s="335" t="s">
        <v>65</v>
      </c>
      <c r="I643" s="68" t="s">
        <v>929</v>
      </c>
      <c r="J643" s="23" t="s">
        <v>930</v>
      </c>
      <c r="K643" s="23"/>
      <c r="L643" s="32" t="s">
        <v>432</v>
      </c>
      <c r="M643" s="28"/>
      <c r="N643" s="94"/>
      <c r="O643" s="30">
        <v>42502</v>
      </c>
      <c r="P643" s="17">
        <f t="shared" si="125"/>
        <v>45535</v>
      </c>
      <c r="Q643" s="31">
        <v>10</v>
      </c>
      <c r="R643" s="32">
        <v>120</v>
      </c>
      <c r="S643" s="32">
        <f t="shared" si="128"/>
        <v>99</v>
      </c>
      <c r="T643" s="32">
        <f t="shared" si="127"/>
        <v>21</v>
      </c>
      <c r="U643" s="34">
        <v>0.1</v>
      </c>
      <c r="V643" s="35">
        <v>167685.54999999999</v>
      </c>
      <c r="W643" s="36">
        <f t="shared" si="107"/>
        <v>1397.3795833333331</v>
      </c>
      <c r="X643" s="36">
        <f t="shared" si="129"/>
        <v>138340.57874999999</v>
      </c>
      <c r="Y643" s="35" t="e">
        <f>V643-#REF!</f>
        <v>#REF!</v>
      </c>
      <c r="Z643" s="36">
        <f t="shared" si="126"/>
        <v>29344.971250000002</v>
      </c>
      <c r="AA643" s="23" t="s">
        <v>45</v>
      </c>
      <c r="AB643" s="28" t="s">
        <v>37</v>
      </c>
      <c r="AC643" s="37" t="s">
        <v>34</v>
      </c>
    </row>
    <row r="644" spans="1:29" s="38" customFormat="1" x14ac:dyDescent="0.25">
      <c r="A644" s="22">
        <v>7</v>
      </c>
      <c r="B644" s="66">
        <v>1373</v>
      </c>
      <c r="C644" s="93" t="s">
        <v>944</v>
      </c>
      <c r="D644" s="211" t="s">
        <v>945</v>
      </c>
      <c r="E644" s="23"/>
      <c r="F644" s="28" t="s">
        <v>446</v>
      </c>
      <c r="G644" s="439" t="s">
        <v>30</v>
      </c>
      <c r="H644" s="335" t="s">
        <v>43</v>
      </c>
      <c r="I644" s="68" t="s">
        <v>929</v>
      </c>
      <c r="J644" s="23" t="s">
        <v>930</v>
      </c>
      <c r="K644" s="23"/>
      <c r="L644" s="32" t="s">
        <v>946</v>
      </c>
      <c r="M644" s="28"/>
      <c r="N644" s="94"/>
      <c r="O644" s="30">
        <v>43053</v>
      </c>
      <c r="P644" s="17">
        <f t="shared" si="125"/>
        <v>45535</v>
      </c>
      <c r="Q644" s="66">
        <v>15</v>
      </c>
      <c r="R644" s="66">
        <v>180</v>
      </c>
      <c r="S644" s="66">
        <f t="shared" si="128"/>
        <v>81</v>
      </c>
      <c r="T644" s="32">
        <f t="shared" si="127"/>
        <v>99</v>
      </c>
      <c r="U644" s="95">
        <v>7.0000000000000007E-2</v>
      </c>
      <c r="V644" s="35">
        <v>555000</v>
      </c>
      <c r="W644" s="36">
        <f t="shared" si="107"/>
        <v>3083.3333333333335</v>
      </c>
      <c r="X644" s="36">
        <f t="shared" si="129"/>
        <v>249750</v>
      </c>
      <c r="Y644" s="35" t="e">
        <f>V644-#REF!</f>
        <v>#REF!</v>
      </c>
      <c r="Z644" s="36">
        <f t="shared" si="126"/>
        <v>305250</v>
      </c>
      <c r="AA644" s="23" t="s">
        <v>45</v>
      </c>
      <c r="AB644" s="28" t="s">
        <v>37</v>
      </c>
      <c r="AC644" s="37" t="s">
        <v>30</v>
      </c>
    </row>
    <row r="645" spans="1:29" s="38" customFormat="1" x14ac:dyDescent="0.25">
      <c r="A645" s="22">
        <v>8</v>
      </c>
      <c r="B645" s="66">
        <v>1374</v>
      </c>
      <c r="C645" s="93" t="s">
        <v>944</v>
      </c>
      <c r="D645" s="211" t="s">
        <v>947</v>
      </c>
      <c r="E645" s="23"/>
      <c r="F645" s="28" t="s">
        <v>446</v>
      </c>
      <c r="G645" s="439" t="s">
        <v>30</v>
      </c>
      <c r="H645" s="335" t="s">
        <v>43</v>
      </c>
      <c r="I645" s="68" t="s">
        <v>929</v>
      </c>
      <c r="J645" s="23" t="s">
        <v>930</v>
      </c>
      <c r="K645" s="23"/>
      <c r="L645" s="32" t="s">
        <v>946</v>
      </c>
      <c r="M645" s="28"/>
      <c r="N645" s="94"/>
      <c r="O645" s="30">
        <v>43053</v>
      </c>
      <c r="P645" s="17">
        <f t="shared" si="125"/>
        <v>45535</v>
      </c>
      <c r="Q645" s="66">
        <v>15</v>
      </c>
      <c r="R645" s="66">
        <v>180</v>
      </c>
      <c r="S645" s="66">
        <f t="shared" si="128"/>
        <v>81</v>
      </c>
      <c r="T645" s="32">
        <f t="shared" si="127"/>
        <v>99</v>
      </c>
      <c r="U645" s="95">
        <v>7.0000000000000007E-2</v>
      </c>
      <c r="V645" s="35">
        <v>515000</v>
      </c>
      <c r="W645" s="36">
        <f t="shared" si="107"/>
        <v>2861.1111111111113</v>
      </c>
      <c r="X645" s="36">
        <f t="shared" si="129"/>
        <v>231750.00000000003</v>
      </c>
      <c r="Y645" s="35" t="e">
        <f>V645-#REF!</f>
        <v>#REF!</v>
      </c>
      <c r="Z645" s="36">
        <f t="shared" si="126"/>
        <v>283250</v>
      </c>
      <c r="AA645" s="23" t="s">
        <v>45</v>
      </c>
      <c r="AB645" s="28" t="s">
        <v>37</v>
      </c>
      <c r="AC645" s="37" t="s">
        <v>30</v>
      </c>
    </row>
    <row r="646" spans="1:29" s="38" customFormat="1" x14ac:dyDescent="0.25">
      <c r="A646" s="22">
        <v>9</v>
      </c>
      <c r="B646" s="66">
        <v>1542</v>
      </c>
      <c r="C646" s="93" t="s">
        <v>948</v>
      </c>
      <c r="D646" s="211" t="s">
        <v>30</v>
      </c>
      <c r="E646" s="23"/>
      <c r="F646" s="28" t="s">
        <v>73</v>
      </c>
      <c r="G646" s="439" t="s">
        <v>30</v>
      </c>
      <c r="H646" s="335" t="s">
        <v>43</v>
      </c>
      <c r="I646" s="68" t="s">
        <v>929</v>
      </c>
      <c r="J646" s="23" t="s">
        <v>930</v>
      </c>
      <c r="K646" s="23"/>
      <c r="L646" s="32" t="s">
        <v>949</v>
      </c>
      <c r="M646" s="28"/>
      <c r="N646" s="94"/>
      <c r="O646" s="30">
        <v>43727</v>
      </c>
      <c r="P646" s="17">
        <f t="shared" si="125"/>
        <v>45535</v>
      </c>
      <c r="Q646" s="31">
        <v>10</v>
      </c>
      <c r="R646" s="32">
        <v>120</v>
      </c>
      <c r="S646" s="32">
        <f t="shared" si="128"/>
        <v>59</v>
      </c>
      <c r="T646" s="32">
        <f t="shared" si="127"/>
        <v>61</v>
      </c>
      <c r="U646" s="34">
        <v>0.1</v>
      </c>
      <c r="V646" s="35">
        <v>222366.3</v>
      </c>
      <c r="W646" s="36">
        <f t="shared" si="107"/>
        <v>1853.0525</v>
      </c>
      <c r="X646" s="36">
        <f t="shared" si="129"/>
        <v>109330.0975</v>
      </c>
      <c r="Y646" s="35" t="e">
        <f>V646-#REF!</f>
        <v>#REF!</v>
      </c>
      <c r="Z646" s="36">
        <f t="shared" si="126"/>
        <v>113036.20249999998</v>
      </c>
      <c r="AA646" s="23" t="s">
        <v>45</v>
      </c>
      <c r="AB646" s="28" t="s">
        <v>37</v>
      </c>
      <c r="AC646" s="37" t="s">
        <v>200</v>
      </c>
    </row>
    <row r="647" spans="1:29" s="38" customFormat="1" x14ac:dyDescent="0.25">
      <c r="A647" s="22">
        <v>10</v>
      </c>
      <c r="B647" s="66">
        <v>1574</v>
      </c>
      <c r="C647" s="93" t="s">
        <v>948</v>
      </c>
      <c r="D647" s="211" t="s">
        <v>950</v>
      </c>
      <c r="E647" s="23"/>
      <c r="F647" s="28" t="s">
        <v>133</v>
      </c>
      <c r="G647" s="439" t="s">
        <v>30</v>
      </c>
      <c r="H647" s="335" t="s">
        <v>43</v>
      </c>
      <c r="I647" s="68" t="s">
        <v>929</v>
      </c>
      <c r="J647" s="23" t="s">
        <v>930</v>
      </c>
      <c r="K647" s="23"/>
      <c r="L647" s="32" t="s">
        <v>951</v>
      </c>
      <c r="M647" s="28"/>
      <c r="N647" s="94"/>
      <c r="O647" s="30">
        <v>43908</v>
      </c>
      <c r="P647" s="17">
        <f t="shared" si="125"/>
        <v>45535</v>
      </c>
      <c r="Q647" s="31">
        <v>10</v>
      </c>
      <c r="R647" s="32">
        <v>120</v>
      </c>
      <c r="S647" s="32">
        <f t="shared" si="128"/>
        <v>53</v>
      </c>
      <c r="T647" s="32">
        <f t="shared" si="127"/>
        <v>67</v>
      </c>
      <c r="U647" s="34">
        <v>0.1</v>
      </c>
      <c r="V647" s="35">
        <v>360000</v>
      </c>
      <c r="W647" s="36">
        <f t="shared" si="107"/>
        <v>3000</v>
      </c>
      <c r="X647" s="36">
        <f t="shared" si="129"/>
        <v>159000</v>
      </c>
      <c r="Y647" s="35" t="e">
        <f>V647-#REF!</f>
        <v>#REF!</v>
      </c>
      <c r="Z647" s="36">
        <f t="shared" si="126"/>
        <v>201000</v>
      </c>
      <c r="AA647" s="23" t="s">
        <v>45</v>
      </c>
      <c r="AB647" s="28" t="s">
        <v>37</v>
      </c>
      <c r="AC647" s="37" t="s">
        <v>30</v>
      </c>
    </row>
    <row r="648" spans="1:29" s="38" customFormat="1" x14ac:dyDescent="0.25">
      <c r="A648" s="22">
        <v>11</v>
      </c>
      <c r="B648" s="66">
        <v>1612</v>
      </c>
      <c r="C648" s="93" t="s">
        <v>952</v>
      </c>
      <c r="D648" s="211" t="s">
        <v>953</v>
      </c>
      <c r="E648" s="23"/>
      <c r="F648" s="28" t="s">
        <v>671</v>
      </c>
      <c r="G648" s="439" t="s">
        <v>30</v>
      </c>
      <c r="H648" s="335" t="s">
        <v>65</v>
      </c>
      <c r="I648" s="68" t="s">
        <v>929</v>
      </c>
      <c r="J648" s="23" t="s">
        <v>930</v>
      </c>
      <c r="K648" s="23"/>
      <c r="L648" s="32" t="s">
        <v>954</v>
      </c>
      <c r="M648" s="28"/>
      <c r="N648" s="94"/>
      <c r="O648" s="30">
        <v>43963</v>
      </c>
      <c r="P648" s="17">
        <f t="shared" si="125"/>
        <v>45535</v>
      </c>
      <c r="Q648" s="66">
        <v>10</v>
      </c>
      <c r="R648" s="66">
        <v>120</v>
      </c>
      <c r="S648" s="66">
        <f t="shared" si="128"/>
        <v>51</v>
      </c>
      <c r="T648" s="32">
        <f t="shared" si="127"/>
        <v>69</v>
      </c>
      <c r="U648" s="95">
        <v>0.1</v>
      </c>
      <c r="V648" s="57">
        <v>78068.87</v>
      </c>
      <c r="W648" s="36">
        <f t="shared" si="107"/>
        <v>650.57391666666661</v>
      </c>
      <c r="X648" s="36">
        <f t="shared" si="129"/>
        <v>33179.269749999999</v>
      </c>
      <c r="Y648" s="35" t="e">
        <f>V648-#REF!</f>
        <v>#REF!</v>
      </c>
      <c r="Z648" s="36">
        <f t="shared" si="126"/>
        <v>44889.600249999996</v>
      </c>
      <c r="AA648" s="23" t="s">
        <v>45</v>
      </c>
      <c r="AB648" s="28" t="s">
        <v>37</v>
      </c>
      <c r="AC648" s="37" t="s">
        <v>30</v>
      </c>
    </row>
    <row r="649" spans="1:29" s="38" customFormat="1" x14ac:dyDescent="0.25">
      <c r="A649" s="22">
        <v>12</v>
      </c>
      <c r="B649" s="66">
        <v>1621</v>
      </c>
      <c r="C649" s="93" t="s">
        <v>955</v>
      </c>
      <c r="D649" s="211" t="s">
        <v>956</v>
      </c>
      <c r="E649" s="23"/>
      <c r="F649" s="400" t="s">
        <v>891</v>
      </c>
      <c r="G649" s="439" t="s">
        <v>30</v>
      </c>
      <c r="H649" s="400" t="s">
        <v>43</v>
      </c>
      <c r="I649" s="68" t="s">
        <v>929</v>
      </c>
      <c r="J649" s="23" t="s">
        <v>930</v>
      </c>
      <c r="K649" s="400"/>
      <c r="L649" s="401" t="s">
        <v>957</v>
      </c>
      <c r="M649" s="400"/>
      <c r="N649" s="94"/>
      <c r="O649" s="30">
        <v>43332</v>
      </c>
      <c r="P649" s="17">
        <f t="shared" si="125"/>
        <v>45535</v>
      </c>
      <c r="Q649" s="66">
        <v>10</v>
      </c>
      <c r="R649" s="66">
        <v>120</v>
      </c>
      <c r="S649" s="66">
        <f t="shared" si="128"/>
        <v>72</v>
      </c>
      <c r="T649" s="32">
        <f t="shared" si="127"/>
        <v>48</v>
      </c>
      <c r="U649" s="95">
        <v>0.1</v>
      </c>
      <c r="V649" s="35">
        <v>2000000</v>
      </c>
      <c r="W649" s="36">
        <f t="shared" si="107"/>
        <v>16666.666666666668</v>
      </c>
      <c r="X649" s="36">
        <f t="shared" si="129"/>
        <v>1200000</v>
      </c>
      <c r="Y649" s="35" t="e">
        <f>V649-#REF!</f>
        <v>#REF!</v>
      </c>
      <c r="Z649" s="36">
        <f t="shared" si="126"/>
        <v>800000</v>
      </c>
      <c r="AA649" s="66"/>
      <c r="AB649" s="119"/>
      <c r="AC649" s="120" t="s">
        <v>30</v>
      </c>
    </row>
    <row r="650" spans="1:29" s="38" customFormat="1" x14ac:dyDescent="0.25">
      <c r="A650" s="22">
        <v>13</v>
      </c>
      <c r="B650" s="66">
        <v>1628</v>
      </c>
      <c r="C650" s="93" t="s">
        <v>958</v>
      </c>
      <c r="D650" s="26"/>
      <c r="E650" s="23"/>
      <c r="F650" s="28" t="s">
        <v>31</v>
      </c>
      <c r="G650" s="439" t="s">
        <v>30</v>
      </c>
      <c r="H650" s="335" t="s">
        <v>43</v>
      </c>
      <c r="I650" s="68" t="s">
        <v>929</v>
      </c>
      <c r="J650" s="23" t="s">
        <v>930</v>
      </c>
      <c r="K650" s="23"/>
      <c r="L650" s="32" t="s">
        <v>89</v>
      </c>
      <c r="M650" s="28"/>
      <c r="N650" s="94"/>
      <c r="O650" s="30">
        <v>44042</v>
      </c>
      <c r="P650" s="17">
        <f t="shared" si="125"/>
        <v>45535</v>
      </c>
      <c r="Q650" s="66">
        <v>10</v>
      </c>
      <c r="R650" s="66">
        <v>120</v>
      </c>
      <c r="S650" s="66">
        <f t="shared" si="128"/>
        <v>49</v>
      </c>
      <c r="T650" s="32">
        <f t="shared" si="127"/>
        <v>71</v>
      </c>
      <c r="U650" s="163">
        <v>0.1</v>
      </c>
      <c r="V650" s="36">
        <v>553774</v>
      </c>
      <c r="W650" s="36">
        <f t="shared" si="107"/>
        <v>4614.7833333333338</v>
      </c>
      <c r="X650" s="36">
        <f t="shared" si="129"/>
        <v>226124.38333333336</v>
      </c>
      <c r="Y650" s="35" t="e">
        <f>V650-#REF!</f>
        <v>#REF!</v>
      </c>
      <c r="Z650" s="36">
        <f t="shared" si="126"/>
        <v>327649.61666666664</v>
      </c>
      <c r="AA650" s="23" t="s">
        <v>45</v>
      </c>
      <c r="AB650" s="28" t="s">
        <v>37</v>
      </c>
      <c r="AC650" s="37" t="s">
        <v>83</v>
      </c>
    </row>
    <row r="651" spans="1:29" s="38" customFormat="1" x14ac:dyDescent="0.25">
      <c r="A651" s="22">
        <v>14</v>
      </c>
      <c r="B651" s="66">
        <v>1634</v>
      </c>
      <c r="C651" s="93" t="s">
        <v>959</v>
      </c>
      <c r="D651" s="26"/>
      <c r="E651" s="23"/>
      <c r="F651" s="28" t="s">
        <v>320</v>
      </c>
      <c r="G651" s="439" t="s">
        <v>30</v>
      </c>
      <c r="H651" s="335" t="s">
        <v>43</v>
      </c>
      <c r="I651" s="68" t="s">
        <v>929</v>
      </c>
      <c r="J651" s="23" t="s">
        <v>930</v>
      </c>
      <c r="K651" s="23"/>
      <c r="L651" s="32" t="s">
        <v>960</v>
      </c>
      <c r="M651" s="28"/>
      <c r="N651" s="94"/>
      <c r="O651" s="30">
        <v>44105</v>
      </c>
      <c r="P651" s="17">
        <f t="shared" si="125"/>
        <v>45535</v>
      </c>
      <c r="Q651" s="66">
        <v>10</v>
      </c>
      <c r="R651" s="66">
        <v>120</v>
      </c>
      <c r="S651" s="66">
        <f t="shared" si="128"/>
        <v>46</v>
      </c>
      <c r="T651" s="32">
        <f t="shared" si="127"/>
        <v>74</v>
      </c>
      <c r="U651" s="95">
        <v>0.1</v>
      </c>
      <c r="V651" s="35">
        <v>605000</v>
      </c>
      <c r="W651" s="36">
        <f t="shared" si="107"/>
        <v>5041.666666666667</v>
      </c>
      <c r="X651" s="36">
        <f t="shared" si="129"/>
        <v>231916.66666666669</v>
      </c>
      <c r="Y651" s="35" t="e">
        <f>V651-#REF!</f>
        <v>#REF!</v>
      </c>
      <c r="Z651" s="36">
        <f t="shared" si="126"/>
        <v>373083.33333333331</v>
      </c>
      <c r="AA651" s="66"/>
      <c r="AB651" s="119"/>
      <c r="AC651" s="120"/>
    </row>
    <row r="652" spans="1:29" s="38" customFormat="1" x14ac:dyDescent="0.25">
      <c r="A652" s="22">
        <v>15</v>
      </c>
      <c r="B652" s="66">
        <v>1687</v>
      </c>
      <c r="C652" s="93" t="s">
        <v>961</v>
      </c>
      <c r="D652" s="26"/>
      <c r="E652" s="23"/>
      <c r="F652" s="28" t="s">
        <v>417</v>
      </c>
      <c r="G652" s="439" t="s">
        <v>30</v>
      </c>
      <c r="H652" s="335" t="s">
        <v>43</v>
      </c>
      <c r="I652" s="68" t="s">
        <v>929</v>
      </c>
      <c r="J652" s="23" t="s">
        <v>930</v>
      </c>
      <c r="K652" s="23"/>
      <c r="L652" s="32" t="s">
        <v>677</v>
      </c>
      <c r="M652" s="28"/>
      <c r="N652" s="94"/>
      <c r="O652" s="17" t="s">
        <v>678</v>
      </c>
      <c r="P652" s="17">
        <f t="shared" si="125"/>
        <v>45535</v>
      </c>
      <c r="Q652" s="66">
        <v>10</v>
      </c>
      <c r="R652" s="66">
        <v>120</v>
      </c>
      <c r="S652" s="66">
        <f t="shared" si="128"/>
        <v>55</v>
      </c>
      <c r="T652" s="32">
        <f t="shared" si="127"/>
        <v>65</v>
      </c>
      <c r="U652" s="95">
        <v>0.1</v>
      </c>
      <c r="V652" s="35">
        <v>400000</v>
      </c>
      <c r="W652" s="36">
        <f t="shared" si="107"/>
        <v>3333.3333333333335</v>
      </c>
      <c r="X652" s="36">
        <f t="shared" si="129"/>
        <v>183333.33333333334</v>
      </c>
      <c r="Y652" s="35" t="e">
        <f>V652-#REF!</f>
        <v>#REF!</v>
      </c>
      <c r="Z652" s="36">
        <f t="shared" si="126"/>
        <v>216666.66666666666</v>
      </c>
      <c r="AA652" s="66"/>
      <c r="AB652" s="119"/>
      <c r="AC652" s="120"/>
    </row>
    <row r="653" spans="1:29" s="38" customFormat="1" x14ac:dyDescent="0.25">
      <c r="A653" s="22">
        <v>16</v>
      </c>
      <c r="B653" s="66">
        <v>1771</v>
      </c>
      <c r="C653" s="93" t="s">
        <v>962</v>
      </c>
      <c r="D653" s="473" t="s">
        <v>963</v>
      </c>
      <c r="E653" s="474"/>
      <c r="F653" s="85" t="s">
        <v>475</v>
      </c>
      <c r="G653" s="439" t="s">
        <v>30</v>
      </c>
      <c r="H653" s="159" t="s">
        <v>43</v>
      </c>
      <c r="I653" s="68" t="s">
        <v>929</v>
      </c>
      <c r="J653" s="23" t="s">
        <v>930</v>
      </c>
      <c r="K653" s="86"/>
      <c r="L653" s="33" t="s">
        <v>964</v>
      </c>
      <c r="M653" s="475"/>
      <c r="N653" s="94"/>
      <c r="O653" s="17" t="s">
        <v>965</v>
      </c>
      <c r="P653" s="17">
        <f t="shared" si="125"/>
        <v>45535</v>
      </c>
      <c r="Q653" s="129">
        <v>10</v>
      </c>
      <c r="R653" s="129">
        <v>120</v>
      </c>
      <c r="S653" s="129">
        <f t="shared" si="128"/>
        <v>43</v>
      </c>
      <c r="T653" s="32">
        <f t="shared" si="127"/>
        <v>77</v>
      </c>
      <c r="U653" s="163">
        <v>0.1</v>
      </c>
      <c r="V653" s="36">
        <v>255309.81409999999</v>
      </c>
      <c r="W653" s="36">
        <f t="shared" si="107"/>
        <v>2127.5817841666667</v>
      </c>
      <c r="X653" s="36">
        <f t="shared" si="129"/>
        <v>91486.01671916667</v>
      </c>
      <c r="Y653" s="35" t="e">
        <f>V653-#REF!</f>
        <v>#REF!</v>
      </c>
      <c r="Z653" s="36">
        <f t="shared" si="126"/>
        <v>163823.7973808333</v>
      </c>
      <c r="AA653" s="82" t="s">
        <v>45</v>
      </c>
      <c r="AB653" s="85" t="s">
        <v>232</v>
      </c>
      <c r="AC653" s="37"/>
    </row>
    <row r="654" spans="1:29" s="38" customFormat="1" x14ac:dyDescent="0.25">
      <c r="A654" s="22">
        <v>17</v>
      </c>
      <c r="B654" s="66">
        <v>1798</v>
      </c>
      <c r="C654" s="93" t="s">
        <v>966</v>
      </c>
      <c r="D654" s="211" t="s">
        <v>522</v>
      </c>
      <c r="E654" s="212"/>
      <c r="F654" s="28" t="s">
        <v>229</v>
      </c>
      <c r="G654" s="439" t="s">
        <v>30</v>
      </c>
      <c r="H654" s="335" t="s">
        <v>43</v>
      </c>
      <c r="I654" s="68" t="s">
        <v>929</v>
      </c>
      <c r="J654" s="23" t="s">
        <v>930</v>
      </c>
      <c r="K654" s="29"/>
      <c r="L654" s="32" t="s">
        <v>476</v>
      </c>
      <c r="M654" s="264"/>
      <c r="N654" s="94"/>
      <c r="O654" s="17" t="s">
        <v>497</v>
      </c>
      <c r="P654" s="17">
        <f t="shared" si="125"/>
        <v>45535</v>
      </c>
      <c r="Q654" s="66">
        <v>10</v>
      </c>
      <c r="R654" s="66">
        <v>120</v>
      </c>
      <c r="S654" s="66">
        <f t="shared" si="128"/>
        <v>55</v>
      </c>
      <c r="T654" s="32">
        <f t="shared" si="127"/>
        <v>65</v>
      </c>
      <c r="U654" s="95">
        <v>0.1</v>
      </c>
      <c r="V654" s="35">
        <v>123000</v>
      </c>
      <c r="W654" s="36">
        <f t="shared" si="107"/>
        <v>1025</v>
      </c>
      <c r="X654" s="36">
        <f t="shared" si="129"/>
        <v>56375</v>
      </c>
      <c r="Y654" s="35" t="e">
        <f>V654-#REF!</f>
        <v>#REF!</v>
      </c>
      <c r="Z654" s="36">
        <f t="shared" si="126"/>
        <v>66625</v>
      </c>
      <c r="AA654" s="23" t="s">
        <v>45</v>
      </c>
      <c r="AB654" s="28" t="s">
        <v>232</v>
      </c>
      <c r="AC654" s="37"/>
    </row>
    <row r="655" spans="1:29" s="38" customFormat="1" x14ac:dyDescent="0.25">
      <c r="A655" s="22">
        <v>18</v>
      </c>
      <c r="B655" s="66">
        <v>1892</v>
      </c>
      <c r="C655" s="93" t="s">
        <v>967</v>
      </c>
      <c r="D655" s="211" t="s">
        <v>968</v>
      </c>
      <c r="E655" s="68"/>
      <c r="F655" s="28" t="s">
        <v>31</v>
      </c>
      <c r="G655" s="439" t="s">
        <v>30</v>
      </c>
      <c r="H655" s="335" t="s">
        <v>43</v>
      </c>
      <c r="I655" s="68" t="s">
        <v>929</v>
      </c>
      <c r="J655" s="23" t="s">
        <v>930</v>
      </c>
      <c r="K655" s="23"/>
      <c r="L655" s="32" t="s">
        <v>360</v>
      </c>
      <c r="M655" s="28"/>
      <c r="N655" s="94"/>
      <c r="O655" s="17" t="s">
        <v>361</v>
      </c>
      <c r="P655" s="17">
        <f t="shared" si="125"/>
        <v>45535</v>
      </c>
      <c r="Q655" s="66">
        <v>10</v>
      </c>
      <c r="R655" s="66">
        <v>120</v>
      </c>
      <c r="S655" s="66">
        <f t="shared" si="128"/>
        <v>45</v>
      </c>
      <c r="T655" s="32">
        <f t="shared" si="127"/>
        <v>75</v>
      </c>
      <c r="U655" s="95">
        <v>0.1</v>
      </c>
      <c r="V655" s="35">
        <v>92857.23</v>
      </c>
      <c r="W655" s="36">
        <f t="shared" si="107"/>
        <v>773.81025</v>
      </c>
      <c r="X655" s="36">
        <f t="shared" si="129"/>
        <v>34821.46125</v>
      </c>
      <c r="Y655" s="35" t="e">
        <f>V655-#REF!</f>
        <v>#REF!</v>
      </c>
      <c r="Z655" s="36">
        <f t="shared" si="126"/>
        <v>58035.768749999996</v>
      </c>
      <c r="AA655" s="66"/>
      <c r="AB655" s="119"/>
      <c r="AC655" s="120"/>
    </row>
    <row r="656" spans="1:29" s="38" customFormat="1" x14ac:dyDescent="0.25">
      <c r="A656" s="22">
        <v>19</v>
      </c>
      <c r="B656" s="66">
        <v>1893</v>
      </c>
      <c r="C656" s="93" t="s">
        <v>967</v>
      </c>
      <c r="D656" s="211" t="s">
        <v>968</v>
      </c>
      <c r="E656" s="68"/>
      <c r="F656" s="28" t="s">
        <v>31</v>
      </c>
      <c r="G656" s="439" t="s">
        <v>30</v>
      </c>
      <c r="H656" s="335" t="s">
        <v>43</v>
      </c>
      <c r="I656" s="68" t="s">
        <v>929</v>
      </c>
      <c r="J656" s="23" t="s">
        <v>930</v>
      </c>
      <c r="K656" s="23"/>
      <c r="L656" s="32" t="s">
        <v>360</v>
      </c>
      <c r="M656" s="28"/>
      <c r="N656" s="94"/>
      <c r="O656" s="17" t="s">
        <v>361</v>
      </c>
      <c r="P656" s="17">
        <f t="shared" si="125"/>
        <v>45535</v>
      </c>
      <c r="Q656" s="66">
        <v>10</v>
      </c>
      <c r="R656" s="66">
        <v>120</v>
      </c>
      <c r="S656" s="66">
        <f t="shared" si="128"/>
        <v>45</v>
      </c>
      <c r="T656" s="32">
        <f t="shared" si="127"/>
        <v>75</v>
      </c>
      <c r="U656" s="95">
        <v>0.1</v>
      </c>
      <c r="V656" s="35">
        <v>92857.23</v>
      </c>
      <c r="W656" s="36">
        <f t="shared" si="107"/>
        <v>773.81025</v>
      </c>
      <c r="X656" s="36">
        <f t="shared" si="129"/>
        <v>34821.46125</v>
      </c>
      <c r="Y656" s="35" t="e">
        <f>V656-#REF!</f>
        <v>#REF!</v>
      </c>
      <c r="Z656" s="36">
        <f t="shared" si="126"/>
        <v>58035.768749999996</v>
      </c>
      <c r="AA656" s="66"/>
      <c r="AB656" s="119"/>
      <c r="AC656" s="120"/>
    </row>
    <row r="657" spans="1:30" s="38" customFormat="1" x14ac:dyDescent="0.25">
      <c r="A657" s="22">
        <v>20</v>
      </c>
      <c r="B657" s="66">
        <v>1894</v>
      </c>
      <c r="C657" s="93" t="s">
        <v>967</v>
      </c>
      <c r="D657" s="296" t="s">
        <v>968</v>
      </c>
      <c r="E657" s="267"/>
      <c r="F657" s="45" t="s">
        <v>31</v>
      </c>
      <c r="G657" s="439" t="s">
        <v>30</v>
      </c>
      <c r="H657" s="404" t="s">
        <v>43</v>
      </c>
      <c r="I657" s="68" t="s">
        <v>929</v>
      </c>
      <c r="J657" s="23" t="s">
        <v>930</v>
      </c>
      <c r="K657" s="42"/>
      <c r="L657" s="56" t="s">
        <v>360</v>
      </c>
      <c r="M657" s="45"/>
      <c r="N657" s="94"/>
      <c r="O657" s="17" t="s">
        <v>361</v>
      </c>
      <c r="P657" s="17">
        <f t="shared" si="125"/>
        <v>45535</v>
      </c>
      <c r="Q657" s="97">
        <v>10</v>
      </c>
      <c r="R657" s="97">
        <v>120</v>
      </c>
      <c r="S657" s="97">
        <f t="shared" si="128"/>
        <v>45</v>
      </c>
      <c r="T657" s="32">
        <f t="shared" si="127"/>
        <v>75</v>
      </c>
      <c r="U657" s="101">
        <v>0.1</v>
      </c>
      <c r="V657" s="35">
        <v>92857.23</v>
      </c>
      <c r="W657" s="36">
        <f t="shared" si="107"/>
        <v>773.81025</v>
      </c>
      <c r="X657" s="36">
        <f t="shared" si="129"/>
        <v>34821.46125</v>
      </c>
      <c r="Y657" s="35" t="e">
        <f>V657-#REF!</f>
        <v>#REF!</v>
      </c>
      <c r="Z657" s="36">
        <f t="shared" si="126"/>
        <v>58035.768749999996</v>
      </c>
      <c r="AA657" s="97"/>
      <c r="AB657" s="122"/>
      <c r="AC657" s="120"/>
    </row>
    <row r="658" spans="1:30" s="38" customFormat="1" x14ac:dyDescent="0.25">
      <c r="A658" s="22">
        <v>21</v>
      </c>
      <c r="B658" s="295">
        <v>2075</v>
      </c>
      <c r="C658" s="93" t="s">
        <v>969</v>
      </c>
      <c r="D658" s="133"/>
      <c r="E658" s="94"/>
      <c r="F658" s="295" t="s">
        <v>593</v>
      </c>
      <c r="G658" s="439" t="s">
        <v>30</v>
      </c>
      <c r="H658" s="295" t="s">
        <v>43</v>
      </c>
      <c r="I658" s="68" t="s">
        <v>929</v>
      </c>
      <c r="J658" s="23" t="s">
        <v>930</v>
      </c>
      <c r="K658" s="94"/>
      <c r="L658" s="94"/>
      <c r="M658" s="94"/>
      <c r="N658" s="94"/>
      <c r="O658" s="476">
        <v>44547</v>
      </c>
      <c r="P658" s="17">
        <f t="shared" si="125"/>
        <v>45535</v>
      </c>
      <c r="Q658" s="66">
        <v>10</v>
      </c>
      <c r="R658" s="66">
        <v>120</v>
      </c>
      <c r="S658" s="66">
        <f t="shared" si="128"/>
        <v>32</v>
      </c>
      <c r="T658" s="32">
        <f t="shared" si="127"/>
        <v>88</v>
      </c>
      <c r="U658" s="95">
        <v>0.1</v>
      </c>
      <c r="V658" s="341">
        <v>712460.75</v>
      </c>
      <c r="W658" s="35">
        <f t="shared" si="107"/>
        <v>5937.1729166666664</v>
      </c>
      <c r="X658" s="35">
        <f t="shared" si="129"/>
        <v>189989.53333333333</v>
      </c>
      <c r="Y658" s="35" t="e">
        <f>V658-#REF!</f>
        <v>#REF!</v>
      </c>
      <c r="Z658" s="35">
        <f t="shared" si="126"/>
        <v>522471.21666666667</v>
      </c>
      <c r="AA658" s="66"/>
      <c r="AB658" s="119"/>
      <c r="AC658" s="120"/>
    </row>
    <row r="659" spans="1:30" s="207" customFormat="1" ht="77.25" x14ac:dyDescent="0.25">
      <c r="A659" s="22">
        <v>22</v>
      </c>
      <c r="B659" s="295" t="s">
        <v>110</v>
      </c>
      <c r="C659" s="93" t="s">
        <v>970</v>
      </c>
      <c r="D659" s="133"/>
      <c r="E659" s="94" t="s">
        <v>971</v>
      </c>
      <c r="F659" s="23" t="s">
        <v>229</v>
      </c>
      <c r="G659" s="439" t="s">
        <v>569</v>
      </c>
      <c r="H659" s="295" t="s">
        <v>43</v>
      </c>
      <c r="I659" s="68" t="s">
        <v>929</v>
      </c>
      <c r="J659" s="23" t="s">
        <v>930</v>
      </c>
      <c r="K659" s="94"/>
      <c r="L659" s="66" t="s">
        <v>972</v>
      </c>
      <c r="M659" s="94"/>
      <c r="N659" s="270" t="s">
        <v>568</v>
      </c>
      <c r="O659" s="476">
        <v>45384</v>
      </c>
      <c r="P659" s="17">
        <f t="shared" si="125"/>
        <v>45535</v>
      </c>
      <c r="Q659" s="66">
        <v>10</v>
      </c>
      <c r="R659" s="66">
        <v>120</v>
      </c>
      <c r="S659" s="66">
        <f t="shared" si="128"/>
        <v>4</v>
      </c>
      <c r="T659" s="32">
        <f t="shared" si="127"/>
        <v>116</v>
      </c>
      <c r="U659" s="95">
        <v>0.1</v>
      </c>
      <c r="V659" s="302">
        <v>239762</v>
      </c>
      <c r="W659" s="35">
        <f t="shared" si="107"/>
        <v>1998.0166666666667</v>
      </c>
      <c r="X659" s="35">
        <f t="shared" si="129"/>
        <v>7992.0666666666666</v>
      </c>
      <c r="Y659" s="35" t="e">
        <f>V659-#REF!</f>
        <v>#REF!</v>
      </c>
      <c r="Z659" s="35">
        <f t="shared" si="126"/>
        <v>231769.93333333332</v>
      </c>
      <c r="AA659" s="66"/>
      <c r="AB659" s="119"/>
      <c r="AC659" s="120"/>
    </row>
    <row r="660" spans="1:30" s="207" customFormat="1" ht="77.25" x14ac:dyDescent="0.25">
      <c r="A660" s="22">
        <v>23</v>
      </c>
      <c r="B660" s="295" t="s">
        <v>110</v>
      </c>
      <c r="C660" s="93" t="s">
        <v>970</v>
      </c>
      <c r="D660" s="133"/>
      <c r="E660" s="94" t="s">
        <v>971</v>
      </c>
      <c r="F660" s="23" t="s">
        <v>229</v>
      </c>
      <c r="G660" s="439" t="s">
        <v>569</v>
      </c>
      <c r="H660" s="295" t="s">
        <v>43</v>
      </c>
      <c r="I660" s="68" t="s">
        <v>929</v>
      </c>
      <c r="J660" s="23" t="s">
        <v>930</v>
      </c>
      <c r="K660" s="94"/>
      <c r="L660" s="66" t="s">
        <v>972</v>
      </c>
      <c r="M660" s="94"/>
      <c r="N660" s="270" t="s">
        <v>568</v>
      </c>
      <c r="O660" s="476">
        <v>45384</v>
      </c>
      <c r="P660" s="17">
        <f t="shared" si="125"/>
        <v>45535</v>
      </c>
      <c r="Q660" s="66">
        <v>10</v>
      </c>
      <c r="R660" s="66">
        <v>120</v>
      </c>
      <c r="S660" s="66">
        <f t="shared" si="128"/>
        <v>4</v>
      </c>
      <c r="T660" s="32">
        <f t="shared" si="127"/>
        <v>116</v>
      </c>
      <c r="U660" s="95">
        <v>0.1</v>
      </c>
      <c r="V660" s="302">
        <v>239762</v>
      </c>
      <c r="W660" s="35">
        <f t="shared" si="107"/>
        <v>1998.0166666666667</v>
      </c>
      <c r="X660" s="35">
        <f t="shared" si="129"/>
        <v>7992.0666666666666</v>
      </c>
      <c r="Y660" s="35" t="e">
        <f>V660-#REF!</f>
        <v>#REF!</v>
      </c>
      <c r="Z660" s="35">
        <f t="shared" si="126"/>
        <v>231769.93333333332</v>
      </c>
      <c r="AA660" s="66"/>
      <c r="AB660" s="119"/>
      <c r="AC660" s="120"/>
    </row>
    <row r="661" spans="1:30" s="207" customFormat="1" ht="81" x14ac:dyDescent="0.25">
      <c r="A661" s="22">
        <v>24</v>
      </c>
      <c r="B661" s="477">
        <v>2067</v>
      </c>
      <c r="C661" s="478" t="s">
        <v>973</v>
      </c>
      <c r="D661" s="443" t="s">
        <v>974</v>
      </c>
      <c r="E661" s="94"/>
      <c r="F661" s="62" t="s">
        <v>31</v>
      </c>
      <c r="G661" s="439"/>
      <c r="H661" s="295" t="s">
        <v>43</v>
      </c>
      <c r="I661" s="68" t="s">
        <v>929</v>
      </c>
      <c r="J661" s="23" t="s">
        <v>930</v>
      </c>
      <c r="K661" s="94"/>
      <c r="L661" s="66" t="s">
        <v>975</v>
      </c>
      <c r="M661" s="94"/>
      <c r="N661" s="270"/>
      <c r="O661" s="224">
        <v>44042</v>
      </c>
      <c r="P661" s="17">
        <f t="shared" si="125"/>
        <v>45535</v>
      </c>
      <c r="Q661" s="66">
        <v>10</v>
      </c>
      <c r="R661" s="66">
        <v>120</v>
      </c>
      <c r="S661" s="66">
        <f t="shared" si="128"/>
        <v>49</v>
      </c>
      <c r="T661" s="32">
        <f t="shared" si="127"/>
        <v>71</v>
      </c>
      <c r="U661" s="95">
        <v>0.1</v>
      </c>
      <c r="V661" s="244">
        <v>555000</v>
      </c>
      <c r="W661" s="35">
        <f t="shared" si="107"/>
        <v>4625</v>
      </c>
      <c r="X661" s="35">
        <f t="shared" si="129"/>
        <v>226625</v>
      </c>
      <c r="Y661" s="35"/>
      <c r="Z661" s="35">
        <f t="shared" si="126"/>
        <v>328375</v>
      </c>
      <c r="AA661" s="66"/>
      <c r="AB661" s="119"/>
      <c r="AC661" s="120"/>
    </row>
    <row r="662" spans="1:30" s="207" customFormat="1" ht="81" x14ac:dyDescent="0.25">
      <c r="A662" s="22">
        <v>25</v>
      </c>
      <c r="B662" s="477">
        <v>2066</v>
      </c>
      <c r="C662" s="478" t="s">
        <v>973</v>
      </c>
      <c r="D662" s="443" t="s">
        <v>976</v>
      </c>
      <c r="E662" s="94"/>
      <c r="F662" s="62" t="s">
        <v>31</v>
      </c>
      <c r="G662" s="439"/>
      <c r="H662" s="295" t="s">
        <v>43</v>
      </c>
      <c r="I662" s="68" t="s">
        <v>929</v>
      </c>
      <c r="J662" s="23" t="s">
        <v>930</v>
      </c>
      <c r="K662" s="94"/>
      <c r="L662" s="66" t="s">
        <v>975</v>
      </c>
      <c r="M662" s="94"/>
      <c r="N662" s="270"/>
      <c r="O662" s="224">
        <v>44042</v>
      </c>
      <c r="P662" s="17">
        <f t="shared" si="125"/>
        <v>45535</v>
      </c>
      <c r="Q662" s="66">
        <v>10</v>
      </c>
      <c r="R662" s="66">
        <v>120</v>
      </c>
      <c r="S662" s="66">
        <f t="shared" si="128"/>
        <v>49</v>
      </c>
      <c r="T662" s="32">
        <f t="shared" si="127"/>
        <v>71</v>
      </c>
      <c r="U662" s="95">
        <v>0.1</v>
      </c>
      <c r="V662" s="244">
        <v>555000</v>
      </c>
      <c r="W662" s="35">
        <f t="shared" si="107"/>
        <v>4625</v>
      </c>
      <c r="X662" s="35">
        <f t="shared" si="129"/>
        <v>226625</v>
      </c>
      <c r="Y662" s="35"/>
      <c r="Z662" s="35">
        <f t="shared" si="126"/>
        <v>328375</v>
      </c>
      <c r="AA662" s="66"/>
      <c r="AB662" s="119"/>
      <c r="AC662" s="120"/>
    </row>
    <row r="663" spans="1:30" s="207" customFormat="1" ht="15.75" thickBot="1" x14ac:dyDescent="0.3">
      <c r="A663" s="121">
        <v>26</v>
      </c>
      <c r="B663" s="479">
        <v>2106</v>
      </c>
      <c r="C663" s="480" t="s">
        <v>977</v>
      </c>
      <c r="D663" s="247" t="s">
        <v>978</v>
      </c>
      <c r="E663" s="99"/>
      <c r="F663" s="227" t="s">
        <v>417</v>
      </c>
      <c r="G663" s="481"/>
      <c r="H663" s="169" t="s">
        <v>43</v>
      </c>
      <c r="I663" s="267" t="s">
        <v>929</v>
      </c>
      <c r="J663" s="42" t="s">
        <v>930</v>
      </c>
      <c r="K663" s="99"/>
      <c r="L663" s="97" t="s">
        <v>979</v>
      </c>
      <c r="M663" s="99"/>
      <c r="N663" s="273"/>
      <c r="O663" s="228">
        <v>44119</v>
      </c>
      <c r="P663" s="17">
        <f t="shared" si="125"/>
        <v>45535</v>
      </c>
      <c r="Q663" s="97">
        <v>10</v>
      </c>
      <c r="R663" s="97">
        <v>120</v>
      </c>
      <c r="S663" s="97">
        <f t="shared" si="128"/>
        <v>46</v>
      </c>
      <c r="T663" s="56">
        <f t="shared" si="127"/>
        <v>74</v>
      </c>
      <c r="U663" s="101">
        <v>0.1</v>
      </c>
      <c r="V663" s="250">
        <v>220000</v>
      </c>
      <c r="W663" s="57">
        <f t="shared" si="107"/>
        <v>1833.3333333333333</v>
      </c>
      <c r="X663" s="57">
        <f t="shared" si="129"/>
        <v>84333.333333333328</v>
      </c>
      <c r="Y663" s="57"/>
      <c r="Z663" s="57">
        <f t="shared" si="126"/>
        <v>135666.66666666669</v>
      </c>
      <c r="AA663" s="97"/>
      <c r="AB663" s="122"/>
      <c r="AC663" s="123"/>
    </row>
    <row r="664" spans="1:30" s="5" customFormat="1" ht="15.75" thickBot="1" x14ac:dyDescent="0.3">
      <c r="A664" s="103">
        <f>A663</f>
        <v>26</v>
      </c>
      <c r="B664" s="429"/>
      <c r="C664" s="105" t="s">
        <v>980</v>
      </c>
      <c r="D664" s="106"/>
      <c r="E664" s="104"/>
      <c r="F664" s="429"/>
      <c r="G664" s="482"/>
      <c r="H664" s="429"/>
      <c r="I664" s="429"/>
      <c r="J664" s="108"/>
      <c r="K664" s="104"/>
      <c r="L664" s="104"/>
      <c r="M664" s="109"/>
      <c r="N664" s="104"/>
      <c r="O664" s="431"/>
      <c r="P664" s="108" t="s">
        <v>30</v>
      </c>
      <c r="Q664" s="108"/>
      <c r="R664" s="108"/>
      <c r="S664" s="108"/>
      <c r="T664" s="127"/>
      <c r="U664" s="432"/>
      <c r="V664" s="110">
        <f>SUM(V638:V663)</f>
        <v>9938680.3357000016</v>
      </c>
      <c r="W664" s="110">
        <f t="shared" ref="W664:Z664" si="130">SUM(W638:W663)</f>
        <v>75961.502797500012</v>
      </c>
      <c r="X664" s="110">
        <f t="shared" si="130"/>
        <v>4970875.2846691655</v>
      </c>
      <c r="Y664" s="110" t="e">
        <f t="shared" si="130"/>
        <v>#REF!</v>
      </c>
      <c r="Z664" s="110">
        <f t="shared" si="130"/>
        <v>4967805.0510308323</v>
      </c>
      <c r="AA664" s="108"/>
      <c r="AB664" s="434"/>
      <c r="AC664" s="111"/>
    </row>
    <row r="665" spans="1:30" x14ac:dyDescent="0.25">
      <c r="A665" s="39"/>
      <c r="B665" s="112"/>
      <c r="C665" s="113"/>
      <c r="D665" s="114"/>
      <c r="E665" s="112"/>
      <c r="F665" s="112"/>
      <c r="G665" s="112"/>
      <c r="H665" s="112"/>
      <c r="I665" s="112"/>
      <c r="J665" s="82" t="s">
        <v>30</v>
      </c>
      <c r="K665" s="112"/>
      <c r="L665" s="112"/>
      <c r="M665" s="115"/>
      <c r="N665" s="94"/>
      <c r="O665" s="116"/>
      <c r="P665" s="17" t="s">
        <v>30</v>
      </c>
      <c r="Q665" s="112"/>
      <c r="R665" s="112"/>
      <c r="S665" s="112"/>
      <c r="T665" s="89"/>
      <c r="U665" s="112"/>
      <c r="V665" s="117" t="s">
        <v>30</v>
      </c>
      <c r="W665" s="36" t="s">
        <v>30</v>
      </c>
      <c r="X665" s="36" t="s">
        <v>30</v>
      </c>
      <c r="Y665" s="117" t="s">
        <v>30</v>
      </c>
      <c r="Z665" s="91">
        <f>V664-X664</f>
        <v>4967805.0510308361</v>
      </c>
      <c r="AA665" s="112"/>
      <c r="AB665" s="115"/>
      <c r="AC665" s="118"/>
    </row>
    <row r="666" spans="1:30" x14ac:dyDescent="0.25">
      <c r="A666" s="621">
        <v>1</v>
      </c>
      <c r="B666" s="137">
        <v>47</v>
      </c>
      <c r="C666" s="672" t="s">
        <v>981</v>
      </c>
      <c r="D666" s="484" t="s">
        <v>982</v>
      </c>
      <c r="E666" s="94"/>
      <c r="F666" s="82" t="s">
        <v>31</v>
      </c>
      <c r="G666" s="439" t="s">
        <v>30</v>
      </c>
      <c r="H666" s="82" t="s">
        <v>65</v>
      </c>
      <c r="I666" s="68" t="s">
        <v>983</v>
      </c>
      <c r="J666" s="82" t="s">
        <v>984</v>
      </c>
      <c r="K666" s="82"/>
      <c r="L666" s="33" t="s">
        <v>985</v>
      </c>
      <c r="M666" s="85"/>
      <c r="N666" s="94"/>
      <c r="O666" s="87">
        <v>41367</v>
      </c>
      <c r="P666" s="17">
        <f t="shared" ref="P666:P729" si="131">+$P$2</f>
        <v>45535</v>
      </c>
      <c r="Q666" s="88">
        <v>5</v>
      </c>
      <c r="R666" s="33">
        <v>60</v>
      </c>
      <c r="S666" s="33">
        <f t="shared" ref="S666:S718" si="132">R666</f>
        <v>60</v>
      </c>
      <c r="T666" s="33">
        <f>R666-S666</f>
        <v>0</v>
      </c>
      <c r="U666" s="90">
        <v>0.2</v>
      </c>
      <c r="V666" s="117">
        <v>320984.3</v>
      </c>
      <c r="W666" s="36">
        <v>0</v>
      </c>
      <c r="X666" s="36">
        <v>320984.3</v>
      </c>
      <c r="Y666" s="35" t="e">
        <f>V666-#REF!</f>
        <v>#REF!</v>
      </c>
      <c r="Z666" s="117">
        <f t="shared" ref="Z666:Z729" si="133">V666-X666</f>
        <v>0</v>
      </c>
      <c r="AA666" s="655" t="s">
        <v>36</v>
      </c>
      <c r="AB666" s="659" t="s">
        <v>37</v>
      </c>
      <c r="AC666" s="630" t="s">
        <v>30</v>
      </c>
      <c r="AD666" s="663">
        <v>12</v>
      </c>
    </row>
    <row r="667" spans="1:30" s="38" customFormat="1" x14ac:dyDescent="0.25">
      <c r="A667" s="621">
        <v>2</v>
      </c>
      <c r="B667" s="137">
        <v>48</v>
      </c>
      <c r="C667" s="634" t="s">
        <v>986</v>
      </c>
      <c r="D667" s="484" t="s">
        <v>987</v>
      </c>
      <c r="F667" s="23" t="s">
        <v>31</v>
      </c>
      <c r="G667" s="439" t="s">
        <v>30</v>
      </c>
      <c r="H667" s="23" t="s">
        <v>65</v>
      </c>
      <c r="I667" s="68" t="s">
        <v>983</v>
      </c>
      <c r="J667" s="23" t="s">
        <v>984</v>
      </c>
      <c r="K667" s="23"/>
      <c r="L667" s="32">
        <v>11037</v>
      </c>
      <c r="M667" s="28"/>
      <c r="N667" s="94"/>
      <c r="O667" s="30">
        <v>41367</v>
      </c>
      <c r="P667" s="17">
        <f t="shared" si="131"/>
        <v>45535</v>
      </c>
      <c r="Q667" s="31">
        <v>5</v>
      </c>
      <c r="R667" s="32">
        <v>60</v>
      </c>
      <c r="S667" s="32">
        <f t="shared" si="132"/>
        <v>60</v>
      </c>
      <c r="T667" s="32">
        <f t="shared" ref="T667:T725" si="134">R667-S667</f>
        <v>0</v>
      </c>
      <c r="U667" s="34">
        <v>0.2</v>
      </c>
      <c r="V667" s="626">
        <v>437029.9</v>
      </c>
      <c r="W667" s="36">
        <v>0</v>
      </c>
      <c r="X667" s="35">
        <v>437029.9</v>
      </c>
      <c r="Y667" s="35" t="e">
        <f>V667-#REF!</f>
        <v>#REF!</v>
      </c>
      <c r="Z667" s="117">
        <f t="shared" si="133"/>
        <v>0</v>
      </c>
      <c r="AA667" s="137" t="s">
        <v>36</v>
      </c>
      <c r="AB667" s="138" t="s">
        <v>37</v>
      </c>
      <c r="AC667" s="630" t="s">
        <v>30</v>
      </c>
      <c r="AD667" s="663">
        <v>12</v>
      </c>
    </row>
    <row r="668" spans="1:30" s="38" customFormat="1" x14ac:dyDescent="0.25">
      <c r="A668" s="621">
        <v>3</v>
      </c>
      <c r="B668" s="137">
        <v>78</v>
      </c>
      <c r="C668" s="634" t="s">
        <v>988</v>
      </c>
      <c r="D668" s="484" t="s">
        <v>989</v>
      </c>
      <c r="F668" s="23" t="s">
        <v>378</v>
      </c>
      <c r="G668" s="439" t="s">
        <v>30</v>
      </c>
      <c r="H668" s="23" t="s">
        <v>65</v>
      </c>
      <c r="I668" s="68" t="s">
        <v>983</v>
      </c>
      <c r="J668" s="23" t="s">
        <v>984</v>
      </c>
      <c r="K668" s="23"/>
      <c r="L668" s="32" t="s">
        <v>990</v>
      </c>
      <c r="M668" s="28"/>
      <c r="N668" s="94"/>
      <c r="O668" s="30">
        <v>41366</v>
      </c>
      <c r="P668" s="17">
        <f t="shared" si="131"/>
        <v>45535</v>
      </c>
      <c r="Q668" s="31">
        <v>5</v>
      </c>
      <c r="R668" s="32">
        <v>60</v>
      </c>
      <c r="S668" s="32">
        <f t="shared" si="132"/>
        <v>60</v>
      </c>
      <c r="T668" s="32">
        <f t="shared" si="134"/>
        <v>0</v>
      </c>
      <c r="U668" s="34">
        <v>0.2</v>
      </c>
      <c r="V668" s="626">
        <v>437029.9</v>
      </c>
      <c r="W668" s="36">
        <v>0</v>
      </c>
      <c r="X668" s="35">
        <v>437029.9</v>
      </c>
      <c r="Y668" s="35" t="e">
        <f>V668-#REF!</f>
        <v>#REF!</v>
      </c>
      <c r="Z668" s="117">
        <f t="shared" si="133"/>
        <v>0</v>
      </c>
      <c r="AA668" s="137" t="s">
        <v>45</v>
      </c>
      <c r="AB668" s="138" t="s">
        <v>37</v>
      </c>
      <c r="AC668" s="630" t="s">
        <v>30</v>
      </c>
      <c r="AD668" s="663">
        <v>12</v>
      </c>
    </row>
    <row r="669" spans="1:30" s="38" customFormat="1" x14ac:dyDescent="0.25">
      <c r="A669" s="621">
        <v>4</v>
      </c>
      <c r="B669" s="137">
        <v>225</v>
      </c>
      <c r="C669" s="634" t="s">
        <v>991</v>
      </c>
      <c r="D669" s="484" t="s">
        <v>992</v>
      </c>
      <c r="F669" s="23" t="s">
        <v>73</v>
      </c>
      <c r="G669" s="439" t="s">
        <v>30</v>
      </c>
      <c r="H669" s="23" t="s">
        <v>43</v>
      </c>
      <c r="I669" s="68" t="s">
        <v>983</v>
      </c>
      <c r="J669" s="23" t="s">
        <v>984</v>
      </c>
      <c r="K669" s="23"/>
      <c r="L669" s="32" t="s">
        <v>993</v>
      </c>
      <c r="M669" s="28"/>
      <c r="N669" s="94"/>
      <c r="O669" s="30">
        <v>41367</v>
      </c>
      <c r="P669" s="17">
        <f t="shared" si="131"/>
        <v>45535</v>
      </c>
      <c r="Q669" s="31">
        <v>5</v>
      </c>
      <c r="R669" s="32">
        <v>60</v>
      </c>
      <c r="S669" s="32">
        <f t="shared" si="132"/>
        <v>60</v>
      </c>
      <c r="T669" s="32">
        <f t="shared" si="134"/>
        <v>0</v>
      </c>
      <c r="U669" s="34">
        <v>0.2</v>
      </c>
      <c r="V669" s="626">
        <v>541029.97</v>
      </c>
      <c r="W669" s="36">
        <v>0</v>
      </c>
      <c r="X669" s="35">
        <v>541029.97</v>
      </c>
      <c r="Y669" s="35" t="e">
        <f>V669-#REF!</f>
        <v>#REF!</v>
      </c>
      <c r="Z669" s="117">
        <f t="shared" si="133"/>
        <v>0</v>
      </c>
      <c r="AA669" s="137" t="s">
        <v>45</v>
      </c>
      <c r="AB669" s="138" t="s">
        <v>37</v>
      </c>
      <c r="AC669" s="630" t="s">
        <v>30</v>
      </c>
      <c r="AD669" s="663">
        <v>12</v>
      </c>
    </row>
    <row r="670" spans="1:30" s="38" customFormat="1" x14ac:dyDescent="0.25">
      <c r="A670" s="621">
        <v>5</v>
      </c>
      <c r="B670" s="137">
        <v>505</v>
      </c>
      <c r="C670" s="634" t="s">
        <v>994</v>
      </c>
      <c r="D670" s="484" t="s">
        <v>995</v>
      </c>
      <c r="F670" s="23" t="s">
        <v>133</v>
      </c>
      <c r="G670" s="439" t="s">
        <v>30</v>
      </c>
      <c r="H670" s="23" t="s">
        <v>65</v>
      </c>
      <c r="I670" s="68" t="s">
        <v>983</v>
      </c>
      <c r="J670" s="23" t="s">
        <v>984</v>
      </c>
      <c r="K670" s="23"/>
      <c r="L670" s="32" t="s">
        <v>996</v>
      </c>
      <c r="M670" s="28"/>
      <c r="N670" s="94"/>
      <c r="O670" s="30">
        <v>41430</v>
      </c>
      <c r="P670" s="17">
        <f t="shared" si="131"/>
        <v>45535</v>
      </c>
      <c r="Q670" s="31">
        <v>5</v>
      </c>
      <c r="R670" s="32">
        <v>60</v>
      </c>
      <c r="S670" s="32">
        <f t="shared" si="132"/>
        <v>60</v>
      </c>
      <c r="T670" s="32">
        <f t="shared" si="134"/>
        <v>0</v>
      </c>
      <c r="U670" s="34">
        <v>0.2</v>
      </c>
      <c r="V670" s="626">
        <v>604955.24</v>
      </c>
      <c r="W670" s="36">
        <v>0</v>
      </c>
      <c r="X670" s="35">
        <v>604955.24</v>
      </c>
      <c r="Y670" s="35" t="e">
        <f>V670-#REF!</f>
        <v>#REF!</v>
      </c>
      <c r="Z670" s="117">
        <f t="shared" si="133"/>
        <v>0</v>
      </c>
      <c r="AA670" s="137" t="s">
        <v>45</v>
      </c>
      <c r="AB670" s="138" t="s">
        <v>37</v>
      </c>
      <c r="AC670" s="630" t="s">
        <v>30</v>
      </c>
      <c r="AD670" s="663">
        <v>12</v>
      </c>
    </row>
    <row r="671" spans="1:30" s="38" customFormat="1" x14ac:dyDescent="0.25">
      <c r="A671" s="621">
        <v>6</v>
      </c>
      <c r="B671" s="137">
        <v>527</v>
      </c>
      <c r="C671" s="634" t="s">
        <v>997</v>
      </c>
      <c r="D671" s="484" t="s">
        <v>998</v>
      </c>
      <c r="F671" s="23" t="s">
        <v>234</v>
      </c>
      <c r="G671" s="439" t="s">
        <v>30</v>
      </c>
      <c r="H671" s="23" t="s">
        <v>65</v>
      </c>
      <c r="I671" s="68" t="s">
        <v>983</v>
      </c>
      <c r="J671" s="23" t="s">
        <v>984</v>
      </c>
      <c r="K671" s="23"/>
      <c r="L671" s="32">
        <v>451</v>
      </c>
      <c r="M671" s="28"/>
      <c r="N671" s="94"/>
      <c r="O671" s="30">
        <v>38896</v>
      </c>
      <c r="P671" s="17">
        <f t="shared" si="131"/>
        <v>45535</v>
      </c>
      <c r="Q671" s="31">
        <v>5</v>
      </c>
      <c r="R671" s="32">
        <v>60</v>
      </c>
      <c r="S671" s="32">
        <f t="shared" si="132"/>
        <v>60</v>
      </c>
      <c r="T671" s="32">
        <f t="shared" si="134"/>
        <v>0</v>
      </c>
      <c r="U671" s="34">
        <v>0.2</v>
      </c>
      <c r="V671" s="626">
        <v>742299.37</v>
      </c>
      <c r="W671" s="36">
        <v>0</v>
      </c>
      <c r="X671" s="35">
        <v>742299.37</v>
      </c>
      <c r="Y671" s="35" t="e">
        <f>V671-#REF!</f>
        <v>#REF!</v>
      </c>
      <c r="Z671" s="117">
        <f t="shared" si="133"/>
        <v>0</v>
      </c>
      <c r="AA671" s="137"/>
      <c r="AB671" s="138"/>
      <c r="AC671" s="630"/>
      <c r="AD671" s="663">
        <v>12</v>
      </c>
    </row>
    <row r="672" spans="1:30" s="38" customFormat="1" x14ac:dyDescent="0.25">
      <c r="A672" s="621">
        <v>7</v>
      </c>
      <c r="B672" s="137">
        <v>739</v>
      </c>
      <c r="C672" s="634" t="s">
        <v>999</v>
      </c>
      <c r="D672" s="484" t="s">
        <v>1000</v>
      </c>
      <c r="F672" s="23" t="s">
        <v>590</v>
      </c>
      <c r="G672" s="439" t="s">
        <v>30</v>
      </c>
      <c r="H672" s="23" t="s">
        <v>65</v>
      </c>
      <c r="I672" s="68" t="s">
        <v>983</v>
      </c>
      <c r="J672" s="23" t="s">
        <v>984</v>
      </c>
      <c r="K672" s="23"/>
      <c r="L672" s="32"/>
      <c r="M672" s="28"/>
      <c r="N672" s="94"/>
      <c r="O672" s="30">
        <v>39728</v>
      </c>
      <c r="P672" s="17">
        <f t="shared" si="131"/>
        <v>45535</v>
      </c>
      <c r="Q672" s="31">
        <v>5</v>
      </c>
      <c r="R672" s="32">
        <v>60</v>
      </c>
      <c r="S672" s="32">
        <f t="shared" si="132"/>
        <v>60</v>
      </c>
      <c r="T672" s="32">
        <f t="shared" si="134"/>
        <v>0</v>
      </c>
      <c r="U672" s="34">
        <v>0.2</v>
      </c>
      <c r="V672" s="626">
        <v>513610.36</v>
      </c>
      <c r="W672" s="36">
        <v>0</v>
      </c>
      <c r="X672" s="35">
        <v>513610.36</v>
      </c>
      <c r="Y672" s="35" t="e">
        <f>V672-#REF!</f>
        <v>#REF!</v>
      </c>
      <c r="Z672" s="117">
        <f t="shared" si="133"/>
        <v>0</v>
      </c>
      <c r="AA672" s="137" t="s">
        <v>45</v>
      </c>
      <c r="AB672" s="138" t="s">
        <v>37</v>
      </c>
      <c r="AC672" s="630" t="s">
        <v>200</v>
      </c>
      <c r="AD672" s="663">
        <v>12</v>
      </c>
    </row>
    <row r="673" spans="1:30" s="38" customFormat="1" x14ac:dyDescent="0.25">
      <c r="A673" s="621">
        <v>8</v>
      </c>
      <c r="B673" s="137">
        <v>775</v>
      </c>
      <c r="C673" s="634" t="s">
        <v>1001</v>
      </c>
      <c r="D673" s="484" t="s">
        <v>1002</v>
      </c>
      <c r="F673" s="23" t="s">
        <v>229</v>
      </c>
      <c r="G673" s="439" t="s">
        <v>30</v>
      </c>
      <c r="H673" s="23" t="s">
        <v>32</v>
      </c>
      <c r="I673" s="68" t="s">
        <v>983</v>
      </c>
      <c r="J673" s="23" t="s">
        <v>984</v>
      </c>
      <c r="K673" s="23"/>
      <c r="L673" s="32" t="s">
        <v>1003</v>
      </c>
      <c r="M673" s="28"/>
      <c r="N673" s="94"/>
      <c r="O673" s="30">
        <v>39801</v>
      </c>
      <c r="P673" s="17">
        <f t="shared" si="131"/>
        <v>45535</v>
      </c>
      <c r="Q673" s="31">
        <v>5</v>
      </c>
      <c r="R673" s="32">
        <v>60</v>
      </c>
      <c r="S673" s="32">
        <f t="shared" si="132"/>
        <v>60</v>
      </c>
      <c r="T673" s="32">
        <f t="shared" si="134"/>
        <v>0</v>
      </c>
      <c r="U673" s="34">
        <v>0.2</v>
      </c>
      <c r="V673" s="626">
        <v>490167</v>
      </c>
      <c r="W673" s="36">
        <v>0</v>
      </c>
      <c r="X673" s="35">
        <v>490167</v>
      </c>
      <c r="Y673" s="35" t="e">
        <f>V673-#REF!</f>
        <v>#REF!</v>
      </c>
      <c r="Z673" s="117">
        <f t="shared" si="133"/>
        <v>0</v>
      </c>
      <c r="AA673" s="137" t="s">
        <v>45</v>
      </c>
      <c r="AB673" s="138" t="s">
        <v>37</v>
      </c>
      <c r="AC673" s="630" t="s">
        <v>30</v>
      </c>
      <c r="AD673" s="663">
        <v>12</v>
      </c>
    </row>
    <row r="674" spans="1:30" s="38" customFormat="1" x14ac:dyDescent="0.25">
      <c r="A674" s="621">
        <v>9</v>
      </c>
      <c r="B674" s="137">
        <v>821</v>
      </c>
      <c r="C674" s="634" t="s">
        <v>1004</v>
      </c>
      <c r="D674" s="484" t="s">
        <v>1005</v>
      </c>
      <c r="F674" s="23" t="s">
        <v>229</v>
      </c>
      <c r="G674" s="439" t="s">
        <v>30</v>
      </c>
      <c r="H674" s="23" t="s">
        <v>32</v>
      </c>
      <c r="I674" s="68" t="s">
        <v>983</v>
      </c>
      <c r="J674" s="23" t="s">
        <v>984</v>
      </c>
      <c r="K674" s="23"/>
      <c r="L674" s="32" t="s">
        <v>1006</v>
      </c>
      <c r="M674" s="28"/>
      <c r="N674" s="94"/>
      <c r="O674" s="30">
        <v>40399</v>
      </c>
      <c r="P674" s="17">
        <f t="shared" si="131"/>
        <v>45535</v>
      </c>
      <c r="Q674" s="31">
        <v>5</v>
      </c>
      <c r="R674" s="32">
        <v>60</v>
      </c>
      <c r="S674" s="32">
        <f t="shared" si="132"/>
        <v>60</v>
      </c>
      <c r="T674" s="32">
        <f t="shared" si="134"/>
        <v>0</v>
      </c>
      <c r="U674" s="34">
        <v>0.2</v>
      </c>
      <c r="V674" s="626">
        <v>412517.5</v>
      </c>
      <c r="W674" s="36">
        <v>0</v>
      </c>
      <c r="X674" s="35">
        <v>412517.5</v>
      </c>
      <c r="Y674" s="35" t="e">
        <f>V674-#REF!</f>
        <v>#REF!</v>
      </c>
      <c r="Z674" s="117">
        <f t="shared" si="133"/>
        <v>0</v>
      </c>
      <c r="AA674" s="137" t="s">
        <v>45</v>
      </c>
      <c r="AB674" s="138" t="s">
        <v>37</v>
      </c>
      <c r="AC674" s="630" t="s">
        <v>30</v>
      </c>
      <c r="AD674" s="663">
        <v>12</v>
      </c>
    </row>
    <row r="675" spans="1:30" s="38" customFormat="1" x14ac:dyDescent="0.25">
      <c r="A675" s="621">
        <v>10</v>
      </c>
      <c r="B675" s="137">
        <v>827</v>
      </c>
      <c r="C675" s="634" t="s">
        <v>1007</v>
      </c>
      <c r="D675" s="484" t="s">
        <v>1008</v>
      </c>
      <c r="F675" s="23" t="s">
        <v>385</v>
      </c>
      <c r="G675" s="439" t="s">
        <v>30</v>
      </c>
      <c r="H675" s="23" t="s">
        <v>65</v>
      </c>
      <c r="I675" s="68" t="s">
        <v>983</v>
      </c>
      <c r="J675" s="23" t="s">
        <v>984</v>
      </c>
      <c r="K675" s="23"/>
      <c r="L675" s="32" t="s">
        <v>1009</v>
      </c>
      <c r="M675" s="28"/>
      <c r="N675" s="94"/>
      <c r="O675" s="30">
        <v>40504</v>
      </c>
      <c r="P675" s="17">
        <f t="shared" si="131"/>
        <v>45535</v>
      </c>
      <c r="Q675" s="31">
        <v>5</v>
      </c>
      <c r="R675" s="32">
        <v>60</v>
      </c>
      <c r="S675" s="32">
        <f t="shared" si="132"/>
        <v>60</v>
      </c>
      <c r="T675" s="32">
        <f t="shared" si="134"/>
        <v>0</v>
      </c>
      <c r="U675" s="34">
        <v>0.2</v>
      </c>
      <c r="V675" s="626">
        <v>351072</v>
      </c>
      <c r="W675" s="36">
        <v>0</v>
      </c>
      <c r="X675" s="35">
        <v>351072</v>
      </c>
      <c r="Y675" s="35" t="e">
        <f>V675-#REF!</f>
        <v>#REF!</v>
      </c>
      <c r="Z675" s="117">
        <f t="shared" si="133"/>
        <v>0</v>
      </c>
      <c r="AA675" s="137" t="s">
        <v>45</v>
      </c>
      <c r="AB675" s="138" t="s">
        <v>37</v>
      </c>
      <c r="AC675" s="630" t="s">
        <v>30</v>
      </c>
      <c r="AD675" s="663">
        <v>12</v>
      </c>
    </row>
    <row r="676" spans="1:30" s="38" customFormat="1" x14ac:dyDescent="0.25">
      <c r="A676" s="621">
        <v>11</v>
      </c>
      <c r="B676" s="137">
        <v>845</v>
      </c>
      <c r="C676" s="634" t="s">
        <v>1010</v>
      </c>
      <c r="D676" s="484" t="s">
        <v>1011</v>
      </c>
      <c r="F676" s="23" t="s">
        <v>229</v>
      </c>
      <c r="G676" s="439" t="s">
        <v>30</v>
      </c>
      <c r="H676" s="23" t="s">
        <v>32</v>
      </c>
      <c r="I676" s="68" t="s">
        <v>983</v>
      </c>
      <c r="J676" s="23" t="s">
        <v>984</v>
      </c>
      <c r="K676" s="23"/>
      <c r="L676" s="32" t="s">
        <v>1012</v>
      </c>
      <c r="M676" s="28"/>
      <c r="N676" s="94"/>
      <c r="O676" s="30">
        <v>40536</v>
      </c>
      <c r="P676" s="17">
        <f t="shared" si="131"/>
        <v>45535</v>
      </c>
      <c r="Q676" s="31">
        <v>5</v>
      </c>
      <c r="R676" s="32">
        <v>60</v>
      </c>
      <c r="S676" s="32">
        <f t="shared" si="132"/>
        <v>60</v>
      </c>
      <c r="T676" s="32">
        <f t="shared" si="134"/>
        <v>0</v>
      </c>
      <c r="U676" s="34">
        <v>0.2</v>
      </c>
      <c r="V676" s="626">
        <v>554870.4</v>
      </c>
      <c r="W676" s="36">
        <v>0</v>
      </c>
      <c r="X676" s="35">
        <v>554870.4</v>
      </c>
      <c r="Y676" s="35" t="e">
        <f>V676-#REF!</f>
        <v>#REF!</v>
      </c>
      <c r="Z676" s="117">
        <f t="shared" si="133"/>
        <v>0</v>
      </c>
      <c r="AA676" s="137" t="s">
        <v>45</v>
      </c>
      <c r="AB676" s="138" t="s">
        <v>37</v>
      </c>
      <c r="AC676" s="630" t="s">
        <v>30</v>
      </c>
      <c r="AD676" s="663">
        <v>12</v>
      </c>
    </row>
    <row r="677" spans="1:30" s="38" customFormat="1" x14ac:dyDescent="0.25">
      <c r="A677" s="621">
        <v>12</v>
      </c>
      <c r="B677" s="137">
        <v>858</v>
      </c>
      <c r="C677" s="634" t="s">
        <v>1013</v>
      </c>
      <c r="D677" s="484" t="s">
        <v>1014</v>
      </c>
      <c r="F677" s="23" t="s">
        <v>229</v>
      </c>
      <c r="G677" s="439" t="s">
        <v>30</v>
      </c>
      <c r="H677" s="23" t="s">
        <v>43</v>
      </c>
      <c r="I677" s="68" t="s">
        <v>983</v>
      </c>
      <c r="J677" s="23" t="s">
        <v>984</v>
      </c>
      <c r="K677" s="23"/>
      <c r="L677" s="32" t="s">
        <v>1012</v>
      </c>
      <c r="M677" s="28"/>
      <c r="N677" s="94"/>
      <c r="O677" s="30">
        <v>40536</v>
      </c>
      <c r="P677" s="17">
        <f t="shared" si="131"/>
        <v>45535</v>
      </c>
      <c r="Q677" s="31">
        <v>5</v>
      </c>
      <c r="R677" s="32">
        <v>60</v>
      </c>
      <c r="S677" s="32">
        <f t="shared" si="132"/>
        <v>60</v>
      </c>
      <c r="T677" s="32">
        <f t="shared" si="134"/>
        <v>0</v>
      </c>
      <c r="U677" s="34">
        <v>0.2</v>
      </c>
      <c r="V677" s="626">
        <v>415032.93</v>
      </c>
      <c r="W677" s="36">
        <v>0</v>
      </c>
      <c r="X677" s="35">
        <v>415032.93</v>
      </c>
      <c r="Y677" s="35" t="e">
        <f>V677-#REF!</f>
        <v>#REF!</v>
      </c>
      <c r="Z677" s="117">
        <f t="shared" si="133"/>
        <v>0</v>
      </c>
      <c r="AA677" s="137" t="s">
        <v>45</v>
      </c>
      <c r="AB677" s="138" t="s">
        <v>37</v>
      </c>
      <c r="AC677" s="630" t="s">
        <v>30</v>
      </c>
      <c r="AD677" s="663">
        <v>12</v>
      </c>
    </row>
    <row r="678" spans="1:30" s="38" customFormat="1" x14ac:dyDescent="0.25">
      <c r="A678" s="621">
        <v>13</v>
      </c>
      <c r="B678" s="137">
        <v>859</v>
      </c>
      <c r="C678" s="634" t="s">
        <v>1015</v>
      </c>
      <c r="D678" s="484" t="s">
        <v>1016</v>
      </c>
      <c r="F678" s="23" t="s">
        <v>133</v>
      </c>
      <c r="G678" s="439" t="s">
        <v>30</v>
      </c>
      <c r="H678" s="23" t="s">
        <v>43</v>
      </c>
      <c r="I678" s="68" t="s">
        <v>983</v>
      </c>
      <c r="J678" s="23" t="s">
        <v>984</v>
      </c>
      <c r="K678" s="23"/>
      <c r="L678" s="32" t="s">
        <v>1012</v>
      </c>
      <c r="M678" s="28"/>
      <c r="N678" s="94"/>
      <c r="O678" s="30">
        <v>40536</v>
      </c>
      <c r="P678" s="17">
        <f t="shared" si="131"/>
        <v>45535</v>
      </c>
      <c r="Q678" s="31">
        <v>5</v>
      </c>
      <c r="R678" s="32">
        <v>60</v>
      </c>
      <c r="S678" s="32">
        <f t="shared" si="132"/>
        <v>60</v>
      </c>
      <c r="T678" s="32">
        <f t="shared" si="134"/>
        <v>0</v>
      </c>
      <c r="U678" s="34">
        <v>0.2</v>
      </c>
      <c r="V678" s="626">
        <v>415032.93</v>
      </c>
      <c r="W678" s="36">
        <v>0</v>
      </c>
      <c r="X678" s="35">
        <v>415032.93</v>
      </c>
      <c r="Y678" s="35" t="e">
        <f>V678-#REF!</f>
        <v>#REF!</v>
      </c>
      <c r="Z678" s="117">
        <f t="shared" si="133"/>
        <v>0</v>
      </c>
      <c r="AA678" s="137" t="s">
        <v>45</v>
      </c>
      <c r="AB678" s="138" t="s">
        <v>37</v>
      </c>
      <c r="AC678" s="630" t="s">
        <v>30</v>
      </c>
      <c r="AD678" s="663">
        <v>12</v>
      </c>
    </row>
    <row r="679" spans="1:30" s="38" customFormat="1" x14ac:dyDescent="0.25">
      <c r="A679" s="621">
        <v>14</v>
      </c>
      <c r="B679" s="137">
        <v>861</v>
      </c>
      <c r="C679" s="634" t="s">
        <v>1013</v>
      </c>
      <c r="D679" s="484" t="s">
        <v>1017</v>
      </c>
      <c r="F679" s="23" t="s">
        <v>133</v>
      </c>
      <c r="G679" s="439" t="s">
        <v>30</v>
      </c>
      <c r="H679" s="23" t="s">
        <v>65</v>
      </c>
      <c r="I679" s="68" t="s">
        <v>983</v>
      </c>
      <c r="J679" s="23" t="s">
        <v>984</v>
      </c>
      <c r="K679" s="23"/>
      <c r="L679" s="32" t="s">
        <v>1012</v>
      </c>
      <c r="M679" s="28"/>
      <c r="N679" s="94"/>
      <c r="O679" s="30">
        <v>40536</v>
      </c>
      <c r="P679" s="17">
        <f t="shared" si="131"/>
        <v>45535</v>
      </c>
      <c r="Q679" s="31">
        <v>5</v>
      </c>
      <c r="R679" s="32">
        <v>60</v>
      </c>
      <c r="S679" s="32">
        <f t="shared" si="132"/>
        <v>60</v>
      </c>
      <c r="T679" s="32">
        <f t="shared" si="134"/>
        <v>0</v>
      </c>
      <c r="U679" s="34">
        <v>0.2</v>
      </c>
      <c r="V679" s="626">
        <v>415032.93</v>
      </c>
      <c r="W679" s="36">
        <v>0</v>
      </c>
      <c r="X679" s="35">
        <v>415032.93</v>
      </c>
      <c r="Y679" s="35" t="e">
        <f>V679-#REF!</f>
        <v>#REF!</v>
      </c>
      <c r="Z679" s="117">
        <f t="shared" si="133"/>
        <v>0</v>
      </c>
      <c r="AA679" s="137" t="s">
        <v>45</v>
      </c>
      <c r="AB679" s="138" t="s">
        <v>37</v>
      </c>
      <c r="AC679" s="630" t="s">
        <v>30</v>
      </c>
      <c r="AD679" s="663">
        <v>12</v>
      </c>
    </row>
    <row r="680" spans="1:30" s="38" customFormat="1" x14ac:dyDescent="0.25">
      <c r="A680" s="621">
        <v>15</v>
      </c>
      <c r="B680" s="137">
        <v>863</v>
      </c>
      <c r="C680" s="634" t="s">
        <v>1013</v>
      </c>
      <c r="D680" s="484" t="s">
        <v>1018</v>
      </c>
      <c r="F680" s="23" t="s">
        <v>133</v>
      </c>
      <c r="G680" s="439" t="s">
        <v>30</v>
      </c>
      <c r="H680" s="23" t="s">
        <v>65</v>
      </c>
      <c r="I680" s="68" t="s">
        <v>983</v>
      </c>
      <c r="J680" s="23" t="s">
        <v>984</v>
      </c>
      <c r="K680" s="23"/>
      <c r="L680" s="32" t="s">
        <v>1012</v>
      </c>
      <c r="M680" s="28"/>
      <c r="N680" s="94"/>
      <c r="O680" s="30">
        <v>40536</v>
      </c>
      <c r="P680" s="17">
        <f t="shared" si="131"/>
        <v>45535</v>
      </c>
      <c r="Q680" s="31">
        <v>5</v>
      </c>
      <c r="R680" s="32">
        <v>60</v>
      </c>
      <c r="S680" s="32">
        <f t="shared" si="132"/>
        <v>60</v>
      </c>
      <c r="T680" s="32">
        <f t="shared" si="134"/>
        <v>0</v>
      </c>
      <c r="U680" s="34">
        <v>0.2</v>
      </c>
      <c r="V680" s="626">
        <v>415032.93</v>
      </c>
      <c r="W680" s="36">
        <v>0</v>
      </c>
      <c r="X680" s="35">
        <v>415032.93</v>
      </c>
      <c r="Y680" s="35" t="e">
        <f>V680-#REF!</f>
        <v>#REF!</v>
      </c>
      <c r="Z680" s="117">
        <f t="shared" si="133"/>
        <v>0</v>
      </c>
      <c r="AA680" s="137" t="s">
        <v>45</v>
      </c>
      <c r="AB680" s="138" t="s">
        <v>37</v>
      </c>
      <c r="AC680" s="630" t="s">
        <v>30</v>
      </c>
      <c r="AD680" s="663">
        <v>12</v>
      </c>
    </row>
    <row r="681" spans="1:30" s="38" customFormat="1" x14ac:dyDescent="0.25">
      <c r="A681" s="621">
        <v>16</v>
      </c>
      <c r="B681" s="137">
        <v>897</v>
      </c>
      <c r="C681" s="634" t="s">
        <v>1019</v>
      </c>
      <c r="D681" s="484" t="s">
        <v>1020</v>
      </c>
      <c r="F681" s="23" t="s">
        <v>133</v>
      </c>
      <c r="G681" s="439" t="s">
        <v>30</v>
      </c>
      <c r="H681" s="23" t="s">
        <v>32</v>
      </c>
      <c r="I681" s="68" t="s">
        <v>983</v>
      </c>
      <c r="J681" s="23" t="s">
        <v>984</v>
      </c>
      <c r="K681" s="23"/>
      <c r="L681" s="32" t="s">
        <v>1021</v>
      </c>
      <c r="M681" s="28"/>
      <c r="N681" s="94"/>
      <c r="O681" s="30">
        <v>40780</v>
      </c>
      <c r="P681" s="17">
        <f t="shared" si="131"/>
        <v>45535</v>
      </c>
      <c r="Q681" s="31">
        <v>5</v>
      </c>
      <c r="R681" s="32">
        <v>60</v>
      </c>
      <c r="S681" s="32">
        <f t="shared" si="132"/>
        <v>60</v>
      </c>
      <c r="T681" s="32">
        <f t="shared" si="134"/>
        <v>0</v>
      </c>
      <c r="U681" s="34">
        <v>0.2</v>
      </c>
      <c r="V681" s="626">
        <v>527514.81999999995</v>
      </c>
      <c r="W681" s="36">
        <v>0</v>
      </c>
      <c r="X681" s="35">
        <v>527514.81999999995</v>
      </c>
      <c r="Y681" s="35" t="e">
        <f>V681-#REF!</f>
        <v>#REF!</v>
      </c>
      <c r="Z681" s="117">
        <f t="shared" si="133"/>
        <v>0</v>
      </c>
      <c r="AA681" s="137" t="s">
        <v>45</v>
      </c>
      <c r="AB681" s="138" t="s">
        <v>37</v>
      </c>
      <c r="AC681" s="630" t="s">
        <v>30</v>
      </c>
      <c r="AD681" s="663">
        <v>12</v>
      </c>
    </row>
    <row r="682" spans="1:30" s="38" customFormat="1" x14ac:dyDescent="0.25">
      <c r="A682" s="621">
        <v>17</v>
      </c>
      <c r="B682" s="137">
        <v>903</v>
      </c>
      <c r="C682" s="632" t="s">
        <v>1022</v>
      </c>
      <c r="D682" s="26"/>
      <c r="E682" s="23" t="s">
        <v>30</v>
      </c>
      <c r="F682" s="23" t="s">
        <v>229</v>
      </c>
      <c r="G682" s="439" t="s">
        <v>30</v>
      </c>
      <c r="H682" s="23" t="s">
        <v>32</v>
      </c>
      <c r="I682" s="68" t="s">
        <v>983</v>
      </c>
      <c r="J682" s="23" t="s">
        <v>984</v>
      </c>
      <c r="K682" s="23"/>
      <c r="L682" s="32" t="s">
        <v>1023</v>
      </c>
      <c r="M682" s="28"/>
      <c r="N682" s="94"/>
      <c r="O682" s="30">
        <v>40891</v>
      </c>
      <c r="P682" s="17">
        <f t="shared" si="131"/>
        <v>45535</v>
      </c>
      <c r="Q682" s="31">
        <v>5</v>
      </c>
      <c r="R682" s="32">
        <v>60</v>
      </c>
      <c r="S682" s="32">
        <f t="shared" si="132"/>
        <v>60</v>
      </c>
      <c r="T682" s="32">
        <f t="shared" si="134"/>
        <v>0</v>
      </c>
      <c r="U682" s="34">
        <v>0.2</v>
      </c>
      <c r="V682" s="626">
        <v>362831.84</v>
      </c>
      <c r="W682" s="36">
        <v>0</v>
      </c>
      <c r="X682" s="35">
        <v>362831.84</v>
      </c>
      <c r="Y682" s="35" t="e">
        <f>V682-#REF!</f>
        <v>#REF!</v>
      </c>
      <c r="Z682" s="117">
        <f t="shared" si="133"/>
        <v>0</v>
      </c>
      <c r="AA682" s="137" t="s">
        <v>45</v>
      </c>
      <c r="AB682" s="138" t="s">
        <v>37</v>
      </c>
      <c r="AC682" s="630"/>
      <c r="AD682" s="663">
        <v>12</v>
      </c>
    </row>
    <row r="683" spans="1:30" s="38" customFormat="1" x14ac:dyDescent="0.25">
      <c r="A683" s="621">
        <v>18</v>
      </c>
      <c r="B683" s="137">
        <v>905</v>
      </c>
      <c r="C683" s="634" t="s">
        <v>1024</v>
      </c>
      <c r="D683" s="38" t="s">
        <v>1025</v>
      </c>
      <c r="E683" s="23" t="s">
        <v>1026</v>
      </c>
      <c r="F683" s="23" t="s">
        <v>31</v>
      </c>
      <c r="G683" s="439" t="s">
        <v>30</v>
      </c>
      <c r="H683" s="23" t="s">
        <v>65</v>
      </c>
      <c r="I683" s="68" t="s">
        <v>983</v>
      </c>
      <c r="J683" s="23" t="s">
        <v>984</v>
      </c>
      <c r="K683" s="23"/>
      <c r="L683" s="32" t="s">
        <v>1027</v>
      </c>
      <c r="M683" s="28"/>
      <c r="N683" s="94"/>
      <c r="O683" s="30">
        <v>41011</v>
      </c>
      <c r="P683" s="17">
        <f t="shared" si="131"/>
        <v>45535</v>
      </c>
      <c r="Q683" s="31">
        <v>5</v>
      </c>
      <c r="R683" s="32">
        <v>60</v>
      </c>
      <c r="S683" s="32">
        <f t="shared" si="132"/>
        <v>60</v>
      </c>
      <c r="T683" s="32">
        <f t="shared" si="134"/>
        <v>0</v>
      </c>
      <c r="U683" s="34">
        <v>0.2</v>
      </c>
      <c r="V683" s="626">
        <v>569067.19999999995</v>
      </c>
      <c r="W683" s="36">
        <v>0</v>
      </c>
      <c r="X683" s="35">
        <v>569067.19999999995</v>
      </c>
      <c r="Y683" s="35" t="e">
        <f>V683-#REF!</f>
        <v>#REF!</v>
      </c>
      <c r="Z683" s="117">
        <f t="shared" si="133"/>
        <v>0</v>
      </c>
      <c r="AA683" s="137" t="s">
        <v>45</v>
      </c>
      <c r="AB683" s="138" t="s">
        <v>37</v>
      </c>
      <c r="AC683" s="630"/>
      <c r="AD683" s="663">
        <v>12</v>
      </c>
    </row>
    <row r="684" spans="1:30" s="38" customFormat="1" x14ac:dyDescent="0.25">
      <c r="A684" s="621">
        <v>19</v>
      </c>
      <c r="B684" s="137">
        <v>909</v>
      </c>
      <c r="C684" s="634" t="s">
        <v>1028</v>
      </c>
      <c r="D684" s="23" t="s">
        <v>1029</v>
      </c>
      <c r="F684" s="23" t="s">
        <v>391</v>
      </c>
      <c r="G684" s="439" t="s">
        <v>30</v>
      </c>
      <c r="H684" s="23" t="s">
        <v>65</v>
      </c>
      <c r="I684" s="68" t="s">
        <v>983</v>
      </c>
      <c r="J684" s="23" t="s">
        <v>984</v>
      </c>
      <c r="K684" s="23"/>
      <c r="L684" s="32" t="s">
        <v>1030</v>
      </c>
      <c r="M684" s="28"/>
      <c r="N684" s="94"/>
      <c r="O684" s="30">
        <v>41150</v>
      </c>
      <c r="P684" s="17">
        <f t="shared" si="131"/>
        <v>45535</v>
      </c>
      <c r="Q684" s="31">
        <v>5</v>
      </c>
      <c r="R684" s="32">
        <v>60</v>
      </c>
      <c r="S684" s="32">
        <f t="shared" si="132"/>
        <v>60</v>
      </c>
      <c r="T684" s="32">
        <f t="shared" si="134"/>
        <v>0</v>
      </c>
      <c r="U684" s="34">
        <v>0.2</v>
      </c>
      <c r="V684" s="626">
        <v>563839</v>
      </c>
      <c r="W684" s="36">
        <v>0</v>
      </c>
      <c r="X684" s="35">
        <v>563839</v>
      </c>
      <c r="Y684" s="35" t="e">
        <f>V684-#REF!</f>
        <v>#REF!</v>
      </c>
      <c r="Z684" s="117">
        <f t="shared" si="133"/>
        <v>0</v>
      </c>
      <c r="AA684" s="137" t="s">
        <v>45</v>
      </c>
      <c r="AB684" s="138" t="s">
        <v>37</v>
      </c>
      <c r="AC684" s="630"/>
      <c r="AD684" s="663">
        <v>12</v>
      </c>
    </row>
    <row r="685" spans="1:30" s="38" customFormat="1" x14ac:dyDescent="0.25">
      <c r="A685" s="621">
        <v>20</v>
      </c>
      <c r="B685" s="137">
        <v>922</v>
      </c>
      <c r="C685" s="634" t="s">
        <v>1031</v>
      </c>
      <c r="D685" s="23" t="s">
        <v>1032</v>
      </c>
      <c r="F685" s="23" t="s">
        <v>229</v>
      </c>
      <c r="G685" s="439" t="s">
        <v>30</v>
      </c>
      <c r="H685" s="23" t="s">
        <v>32</v>
      </c>
      <c r="I685" s="68" t="s">
        <v>983</v>
      </c>
      <c r="J685" s="23" t="s">
        <v>984</v>
      </c>
      <c r="K685" s="23"/>
      <c r="L685" s="32" t="s">
        <v>1033</v>
      </c>
      <c r="M685" s="28"/>
      <c r="N685" s="94"/>
      <c r="O685" s="30">
        <v>41228</v>
      </c>
      <c r="P685" s="17">
        <f t="shared" si="131"/>
        <v>45535</v>
      </c>
      <c r="Q685" s="31">
        <v>5</v>
      </c>
      <c r="R685" s="32">
        <v>60</v>
      </c>
      <c r="S685" s="32">
        <f t="shared" si="132"/>
        <v>60</v>
      </c>
      <c r="T685" s="32">
        <f t="shared" si="134"/>
        <v>0</v>
      </c>
      <c r="U685" s="34">
        <v>0.2</v>
      </c>
      <c r="V685" s="626">
        <v>700000</v>
      </c>
      <c r="W685" s="36">
        <v>0</v>
      </c>
      <c r="X685" s="35">
        <v>700000</v>
      </c>
      <c r="Y685" s="35" t="e">
        <f>V685-#REF!</f>
        <v>#REF!</v>
      </c>
      <c r="Z685" s="117">
        <f t="shared" si="133"/>
        <v>0</v>
      </c>
      <c r="AA685" s="137" t="s">
        <v>45</v>
      </c>
      <c r="AB685" s="138" t="s">
        <v>37</v>
      </c>
      <c r="AC685" s="630"/>
      <c r="AD685" s="663">
        <v>12</v>
      </c>
    </row>
    <row r="686" spans="1:30" s="38" customFormat="1" x14ac:dyDescent="0.25">
      <c r="A686" s="621">
        <v>21</v>
      </c>
      <c r="B686" s="137">
        <v>948</v>
      </c>
      <c r="C686" s="634" t="s">
        <v>1034</v>
      </c>
      <c r="D686" s="23" t="s">
        <v>1035</v>
      </c>
      <c r="F686" s="23" t="s">
        <v>73</v>
      </c>
      <c r="G686" s="439" t="s">
        <v>30</v>
      </c>
      <c r="H686" s="23" t="s">
        <v>43</v>
      </c>
      <c r="I686" s="68" t="s">
        <v>983</v>
      </c>
      <c r="J686" s="23" t="s">
        <v>984</v>
      </c>
      <c r="K686" s="23"/>
      <c r="L686" s="32" t="s">
        <v>1036</v>
      </c>
      <c r="M686" s="28"/>
      <c r="N686" s="94"/>
      <c r="O686" s="30">
        <v>41367</v>
      </c>
      <c r="P686" s="17">
        <f t="shared" si="131"/>
        <v>45535</v>
      </c>
      <c r="Q686" s="31">
        <v>5</v>
      </c>
      <c r="R686" s="32">
        <v>60</v>
      </c>
      <c r="S686" s="32">
        <f t="shared" si="132"/>
        <v>60</v>
      </c>
      <c r="T686" s="32">
        <f t="shared" si="134"/>
        <v>0</v>
      </c>
      <c r="U686" s="34">
        <v>0.2</v>
      </c>
      <c r="V686" s="626">
        <v>422092.73</v>
      </c>
      <c r="W686" s="36">
        <v>0</v>
      </c>
      <c r="X686" s="35">
        <v>422092.73</v>
      </c>
      <c r="Y686" s="35" t="e">
        <f>V686-#REF!</f>
        <v>#REF!</v>
      </c>
      <c r="Z686" s="117">
        <f t="shared" si="133"/>
        <v>0</v>
      </c>
      <c r="AA686" s="137" t="s">
        <v>45</v>
      </c>
      <c r="AB686" s="138" t="s">
        <v>37</v>
      </c>
      <c r="AC686" s="630"/>
      <c r="AD686" s="663">
        <v>12</v>
      </c>
    </row>
    <row r="687" spans="1:30" s="38" customFormat="1" x14ac:dyDescent="0.25">
      <c r="A687" s="621">
        <v>22</v>
      </c>
      <c r="B687" s="137">
        <v>1031</v>
      </c>
      <c r="C687" s="634" t="s">
        <v>1037</v>
      </c>
      <c r="D687" s="23" t="s">
        <v>1038</v>
      </c>
      <c r="F687" s="23" t="s">
        <v>31</v>
      </c>
      <c r="G687" s="439" t="s">
        <v>30</v>
      </c>
      <c r="H687" s="23" t="s">
        <v>65</v>
      </c>
      <c r="I687" s="68" t="s">
        <v>983</v>
      </c>
      <c r="J687" s="23" t="s">
        <v>984</v>
      </c>
      <c r="K687" s="23"/>
      <c r="L687" s="32" t="s">
        <v>424</v>
      </c>
      <c r="M687" s="28"/>
      <c r="N687" s="94"/>
      <c r="O687" s="30">
        <v>41774</v>
      </c>
      <c r="P687" s="17">
        <f t="shared" si="131"/>
        <v>45535</v>
      </c>
      <c r="Q687" s="31">
        <v>5</v>
      </c>
      <c r="R687" s="32">
        <v>60</v>
      </c>
      <c r="S687" s="32">
        <f t="shared" si="132"/>
        <v>60</v>
      </c>
      <c r="T687" s="32">
        <f t="shared" si="134"/>
        <v>0</v>
      </c>
      <c r="U687" s="34">
        <v>0.2</v>
      </c>
      <c r="V687" s="626">
        <v>889170.7</v>
      </c>
      <c r="W687" s="36">
        <v>0</v>
      </c>
      <c r="X687" s="35">
        <v>889170.7</v>
      </c>
      <c r="Y687" s="35" t="e">
        <f>V687-#REF!</f>
        <v>#REF!</v>
      </c>
      <c r="Z687" s="117">
        <f t="shared" si="133"/>
        <v>0</v>
      </c>
      <c r="AA687" s="137"/>
      <c r="AB687" s="138"/>
      <c r="AC687" s="630"/>
      <c r="AD687" s="663">
        <v>12</v>
      </c>
    </row>
    <row r="688" spans="1:30" s="38" customFormat="1" x14ac:dyDescent="0.25">
      <c r="A688" s="621">
        <v>23</v>
      </c>
      <c r="B688" s="137">
        <v>1037</v>
      </c>
      <c r="C688" s="634" t="s">
        <v>1039</v>
      </c>
      <c r="D688" s="23" t="s">
        <v>1040</v>
      </c>
      <c r="F688" s="23" t="s">
        <v>73</v>
      </c>
      <c r="G688" s="439" t="s">
        <v>30</v>
      </c>
      <c r="H688" s="23" t="s">
        <v>43</v>
      </c>
      <c r="I688" s="68" t="s">
        <v>983</v>
      </c>
      <c r="J688" s="23" t="s">
        <v>984</v>
      </c>
      <c r="K688" s="23"/>
      <c r="L688" s="32" t="s">
        <v>1041</v>
      </c>
      <c r="M688" s="28"/>
      <c r="N688" s="94"/>
      <c r="O688" s="30">
        <v>41928</v>
      </c>
      <c r="P688" s="17">
        <f t="shared" si="131"/>
        <v>45535</v>
      </c>
      <c r="Q688" s="31">
        <v>5</v>
      </c>
      <c r="R688" s="32">
        <v>60</v>
      </c>
      <c r="S688" s="32">
        <f t="shared" si="132"/>
        <v>60</v>
      </c>
      <c r="T688" s="32">
        <f t="shared" si="134"/>
        <v>0</v>
      </c>
      <c r="U688" s="34">
        <v>0.2</v>
      </c>
      <c r="V688" s="626">
        <v>634925</v>
      </c>
      <c r="W688" s="36">
        <v>0</v>
      </c>
      <c r="X688" s="35">
        <v>634925</v>
      </c>
      <c r="Y688" s="35" t="e">
        <f>V688-#REF!</f>
        <v>#REF!</v>
      </c>
      <c r="Z688" s="117">
        <f t="shared" si="133"/>
        <v>0</v>
      </c>
      <c r="AA688" s="137" t="s">
        <v>45</v>
      </c>
      <c r="AB688" s="138" t="s">
        <v>37</v>
      </c>
      <c r="AC688" s="630"/>
      <c r="AD688" s="663">
        <v>12</v>
      </c>
    </row>
    <row r="689" spans="1:30" s="38" customFormat="1" x14ac:dyDescent="0.25">
      <c r="A689" s="621">
        <v>24</v>
      </c>
      <c r="B689" s="137">
        <v>1038</v>
      </c>
      <c r="C689" s="634" t="s">
        <v>1042</v>
      </c>
      <c r="D689" s="66"/>
      <c r="F689" s="23" t="s">
        <v>73</v>
      </c>
      <c r="G689" s="439" t="s">
        <v>30</v>
      </c>
      <c r="H689" s="23" t="s">
        <v>43</v>
      </c>
      <c r="I689" s="68" t="s">
        <v>983</v>
      </c>
      <c r="J689" s="23" t="s">
        <v>984</v>
      </c>
      <c r="K689" s="23"/>
      <c r="L689" s="32" t="s">
        <v>1043</v>
      </c>
      <c r="M689" s="28"/>
      <c r="N689" s="94"/>
      <c r="O689" s="30">
        <v>41928</v>
      </c>
      <c r="P689" s="17">
        <f t="shared" si="131"/>
        <v>45535</v>
      </c>
      <c r="Q689" s="31">
        <v>5</v>
      </c>
      <c r="R689" s="32">
        <v>60</v>
      </c>
      <c r="S689" s="32">
        <f t="shared" si="132"/>
        <v>60</v>
      </c>
      <c r="T689" s="32">
        <f t="shared" si="134"/>
        <v>0</v>
      </c>
      <c r="U689" s="34">
        <v>0.2</v>
      </c>
      <c r="V689" s="626">
        <v>634925</v>
      </c>
      <c r="W689" s="36">
        <v>0</v>
      </c>
      <c r="X689" s="35">
        <v>634925</v>
      </c>
      <c r="Y689" s="35" t="e">
        <f>V689-#REF!</f>
        <v>#REF!</v>
      </c>
      <c r="Z689" s="117">
        <f t="shared" si="133"/>
        <v>0</v>
      </c>
      <c r="AA689" s="137"/>
      <c r="AB689" s="138"/>
      <c r="AC689" s="630"/>
      <c r="AD689" s="663">
        <v>12</v>
      </c>
    </row>
    <row r="690" spans="1:30" s="38" customFormat="1" x14ac:dyDescent="0.25">
      <c r="A690" s="621">
        <v>25</v>
      </c>
      <c r="B690" s="137">
        <v>1042</v>
      </c>
      <c r="C690" s="634" t="s">
        <v>1044</v>
      </c>
      <c r="D690" s="23" t="s">
        <v>1045</v>
      </c>
      <c r="F690" s="23" t="s">
        <v>320</v>
      </c>
      <c r="G690" s="439" t="s">
        <v>30</v>
      </c>
      <c r="H690" s="23" t="s">
        <v>65</v>
      </c>
      <c r="I690" s="68" t="s">
        <v>983</v>
      </c>
      <c r="J690" s="23" t="s">
        <v>984</v>
      </c>
      <c r="K690" s="23"/>
      <c r="L690" s="32" t="s">
        <v>1046</v>
      </c>
      <c r="M690" s="28"/>
      <c r="N690" s="94"/>
      <c r="O690" s="30">
        <v>41943</v>
      </c>
      <c r="P690" s="17">
        <f t="shared" si="131"/>
        <v>45535</v>
      </c>
      <c r="Q690" s="31">
        <v>5</v>
      </c>
      <c r="R690" s="32">
        <v>60</v>
      </c>
      <c r="S690" s="32">
        <f t="shared" si="132"/>
        <v>60</v>
      </c>
      <c r="T690" s="32">
        <f t="shared" si="134"/>
        <v>0</v>
      </c>
      <c r="U690" s="34">
        <v>0.2</v>
      </c>
      <c r="V690" s="626">
        <v>712860</v>
      </c>
      <c r="W690" s="36">
        <v>0</v>
      </c>
      <c r="X690" s="35">
        <v>712860</v>
      </c>
      <c r="Y690" s="35" t="e">
        <f>V690-#REF!</f>
        <v>#REF!</v>
      </c>
      <c r="Z690" s="117">
        <f t="shared" si="133"/>
        <v>0</v>
      </c>
      <c r="AA690" s="137" t="s">
        <v>45</v>
      </c>
      <c r="AB690" s="138" t="s">
        <v>37</v>
      </c>
      <c r="AC690" s="630"/>
      <c r="AD690" s="663">
        <v>12</v>
      </c>
    </row>
    <row r="691" spans="1:30" s="38" customFormat="1" x14ac:dyDescent="0.25">
      <c r="A691" s="621">
        <v>26</v>
      </c>
      <c r="B691" s="137">
        <v>1043</v>
      </c>
      <c r="C691" s="634" t="s">
        <v>1047</v>
      </c>
      <c r="D691" s="66" t="s">
        <v>1048</v>
      </c>
      <c r="F691" s="23" t="s">
        <v>234</v>
      </c>
      <c r="G691" s="439" t="s">
        <v>30</v>
      </c>
      <c r="H691" s="23" t="s">
        <v>65</v>
      </c>
      <c r="I691" s="68" t="s">
        <v>983</v>
      </c>
      <c r="J691" s="23" t="s">
        <v>984</v>
      </c>
      <c r="K691" s="23"/>
      <c r="L691" s="32" t="s">
        <v>1049</v>
      </c>
      <c r="M691" s="28"/>
      <c r="N691" s="94"/>
      <c r="O691" s="30">
        <v>41943</v>
      </c>
      <c r="P691" s="17">
        <f t="shared" si="131"/>
        <v>45535</v>
      </c>
      <c r="Q691" s="31">
        <v>5</v>
      </c>
      <c r="R691" s="32">
        <v>60</v>
      </c>
      <c r="S691" s="32">
        <f t="shared" si="132"/>
        <v>60</v>
      </c>
      <c r="T691" s="32">
        <f t="shared" si="134"/>
        <v>0</v>
      </c>
      <c r="U691" s="34">
        <v>0.2</v>
      </c>
      <c r="V691" s="626">
        <v>619665</v>
      </c>
      <c r="W691" s="36">
        <v>0</v>
      </c>
      <c r="X691" s="35">
        <v>619665</v>
      </c>
      <c r="Y691" s="35" t="e">
        <f>V691-#REF!</f>
        <v>#REF!</v>
      </c>
      <c r="Z691" s="117">
        <f t="shared" si="133"/>
        <v>0</v>
      </c>
      <c r="AA691" s="137"/>
      <c r="AB691" s="138"/>
      <c r="AC691" s="630"/>
      <c r="AD691" s="663">
        <v>12</v>
      </c>
    </row>
    <row r="692" spans="1:30" s="38" customFormat="1" x14ac:dyDescent="0.25">
      <c r="A692" s="621">
        <v>27</v>
      </c>
      <c r="B692" s="137">
        <v>1044</v>
      </c>
      <c r="C692" s="634" t="s">
        <v>1050</v>
      </c>
      <c r="D692" s="23" t="s">
        <v>1051</v>
      </c>
      <c r="F692" s="23" t="s">
        <v>475</v>
      </c>
      <c r="G692" s="439" t="s">
        <v>30</v>
      </c>
      <c r="H692" s="23" t="s">
        <v>43</v>
      </c>
      <c r="I692" s="68" t="s">
        <v>983</v>
      </c>
      <c r="J692" s="23" t="s">
        <v>984</v>
      </c>
      <c r="K692" s="23"/>
      <c r="L692" s="32" t="s">
        <v>1052</v>
      </c>
      <c r="M692" s="28"/>
      <c r="N692" s="94"/>
      <c r="O692" s="30">
        <v>41943</v>
      </c>
      <c r="P692" s="17">
        <f t="shared" si="131"/>
        <v>45535</v>
      </c>
      <c r="Q692" s="31">
        <v>5</v>
      </c>
      <c r="R692" s="32">
        <v>60</v>
      </c>
      <c r="S692" s="32">
        <f t="shared" si="132"/>
        <v>60</v>
      </c>
      <c r="T692" s="32">
        <f t="shared" si="134"/>
        <v>0</v>
      </c>
      <c r="U692" s="34">
        <v>0.2</v>
      </c>
      <c r="V692" s="626">
        <v>619665</v>
      </c>
      <c r="W692" s="36">
        <v>0</v>
      </c>
      <c r="X692" s="35">
        <v>619665</v>
      </c>
      <c r="Y692" s="35" t="e">
        <f>V692-#REF!</f>
        <v>#REF!</v>
      </c>
      <c r="Z692" s="117">
        <f t="shared" si="133"/>
        <v>0</v>
      </c>
      <c r="AA692" s="137" t="s">
        <v>45</v>
      </c>
      <c r="AB692" s="138" t="s">
        <v>37</v>
      </c>
      <c r="AC692" s="630"/>
      <c r="AD692" s="663">
        <v>12</v>
      </c>
    </row>
    <row r="693" spans="1:30" s="38" customFormat="1" x14ac:dyDescent="0.25">
      <c r="A693" s="621">
        <v>28</v>
      </c>
      <c r="B693" s="137">
        <v>1062</v>
      </c>
      <c r="C693" s="634" t="s">
        <v>1053</v>
      </c>
      <c r="D693" s="23" t="s">
        <v>1054</v>
      </c>
      <c r="F693" s="23" t="s">
        <v>31</v>
      </c>
      <c r="G693" s="439" t="s">
        <v>30</v>
      </c>
      <c r="H693" s="23" t="s">
        <v>65</v>
      </c>
      <c r="I693" s="68" t="s">
        <v>983</v>
      </c>
      <c r="J693" s="23" t="s">
        <v>984</v>
      </c>
      <c r="K693" s="23"/>
      <c r="L693" s="32" t="s">
        <v>1055</v>
      </c>
      <c r="M693" s="28"/>
      <c r="N693" s="94"/>
      <c r="O693" s="30">
        <v>41988</v>
      </c>
      <c r="P693" s="17">
        <f t="shared" si="131"/>
        <v>45535</v>
      </c>
      <c r="Q693" s="31">
        <v>5</v>
      </c>
      <c r="R693" s="32">
        <v>60</v>
      </c>
      <c r="S693" s="32">
        <f t="shared" si="132"/>
        <v>60</v>
      </c>
      <c r="T693" s="32">
        <f t="shared" si="134"/>
        <v>0</v>
      </c>
      <c r="U693" s="34">
        <v>0.2</v>
      </c>
      <c r="V693" s="626">
        <v>590267.69999999995</v>
      </c>
      <c r="W693" s="36">
        <v>0</v>
      </c>
      <c r="X693" s="35">
        <v>590267.69999999995</v>
      </c>
      <c r="Y693" s="35" t="e">
        <f>V693-#REF!</f>
        <v>#REF!</v>
      </c>
      <c r="Z693" s="117">
        <f t="shared" si="133"/>
        <v>0</v>
      </c>
      <c r="AA693" s="137" t="s">
        <v>45</v>
      </c>
      <c r="AB693" s="138" t="s">
        <v>37</v>
      </c>
      <c r="AC693" s="630"/>
      <c r="AD693" s="663">
        <v>12</v>
      </c>
    </row>
    <row r="694" spans="1:30" s="38" customFormat="1" x14ac:dyDescent="0.25">
      <c r="A694" s="621">
        <v>29</v>
      </c>
      <c r="B694" s="137">
        <v>1073</v>
      </c>
      <c r="C694" s="634" t="s">
        <v>1056</v>
      </c>
      <c r="D694" s="23" t="s">
        <v>1057</v>
      </c>
      <c r="F694" s="23" t="s">
        <v>133</v>
      </c>
      <c r="G694" s="439" t="s">
        <v>30</v>
      </c>
      <c r="H694" s="23" t="s">
        <v>65</v>
      </c>
      <c r="I694" s="68" t="s">
        <v>983</v>
      </c>
      <c r="J694" s="23" t="s">
        <v>984</v>
      </c>
      <c r="K694" s="23"/>
      <c r="L694" s="32" t="s">
        <v>1058</v>
      </c>
      <c r="M694" s="28"/>
      <c r="N694" s="94"/>
      <c r="O694" s="30">
        <v>42012</v>
      </c>
      <c r="P694" s="17">
        <f t="shared" si="131"/>
        <v>45535</v>
      </c>
      <c r="Q694" s="31">
        <v>5</v>
      </c>
      <c r="R694" s="32">
        <v>60</v>
      </c>
      <c r="S694" s="32">
        <f t="shared" si="132"/>
        <v>60</v>
      </c>
      <c r="T694" s="32">
        <f t="shared" si="134"/>
        <v>0</v>
      </c>
      <c r="U694" s="34">
        <v>0.2</v>
      </c>
      <c r="V694" s="626">
        <v>604639.64</v>
      </c>
      <c r="W694" s="36">
        <v>0</v>
      </c>
      <c r="X694" s="35">
        <v>604639.64</v>
      </c>
      <c r="Y694" s="35" t="e">
        <f>V694-#REF!</f>
        <v>#REF!</v>
      </c>
      <c r="Z694" s="117">
        <f t="shared" si="133"/>
        <v>0</v>
      </c>
      <c r="AA694" s="137" t="s">
        <v>45</v>
      </c>
      <c r="AB694" s="138" t="s">
        <v>37</v>
      </c>
      <c r="AC694" s="630"/>
      <c r="AD694" s="663">
        <v>12</v>
      </c>
    </row>
    <row r="695" spans="1:30" s="38" customFormat="1" x14ac:dyDescent="0.25">
      <c r="A695" s="621">
        <v>30</v>
      </c>
      <c r="B695" s="137">
        <v>1074</v>
      </c>
      <c r="C695" s="634" t="s">
        <v>1056</v>
      </c>
      <c r="D695" s="23" t="s">
        <v>1059</v>
      </c>
      <c r="F695" s="23" t="s">
        <v>133</v>
      </c>
      <c r="G695" s="439" t="s">
        <v>30</v>
      </c>
      <c r="H695" s="23" t="s">
        <v>65</v>
      </c>
      <c r="I695" s="68" t="s">
        <v>983</v>
      </c>
      <c r="J695" s="23" t="s">
        <v>984</v>
      </c>
      <c r="K695" s="23"/>
      <c r="L695" s="32" t="s">
        <v>1058</v>
      </c>
      <c r="M695" s="28"/>
      <c r="N695" s="94"/>
      <c r="O695" s="30">
        <v>42012</v>
      </c>
      <c r="P695" s="17">
        <f t="shared" si="131"/>
        <v>45535</v>
      </c>
      <c r="Q695" s="31">
        <v>5</v>
      </c>
      <c r="R695" s="32">
        <v>60</v>
      </c>
      <c r="S695" s="32">
        <f t="shared" si="132"/>
        <v>60</v>
      </c>
      <c r="T695" s="32">
        <f t="shared" si="134"/>
        <v>0</v>
      </c>
      <c r="U695" s="34">
        <v>0.2</v>
      </c>
      <c r="V695" s="626">
        <v>604639.64</v>
      </c>
      <c r="W695" s="36">
        <v>0</v>
      </c>
      <c r="X695" s="35">
        <v>604639.64</v>
      </c>
      <c r="Y695" s="35" t="e">
        <f>V695-#REF!</f>
        <v>#REF!</v>
      </c>
      <c r="Z695" s="117">
        <f t="shared" si="133"/>
        <v>0</v>
      </c>
      <c r="AA695" s="137" t="s">
        <v>45</v>
      </c>
      <c r="AB695" s="138" t="s">
        <v>37</v>
      </c>
      <c r="AC695" s="630"/>
      <c r="AD695" s="663">
        <v>12</v>
      </c>
    </row>
    <row r="696" spans="1:30" s="38" customFormat="1" x14ac:dyDescent="0.25">
      <c r="A696" s="621">
        <v>31</v>
      </c>
      <c r="B696" s="137">
        <v>1079</v>
      </c>
      <c r="C696" s="634" t="s">
        <v>1060</v>
      </c>
      <c r="D696" s="23" t="s">
        <v>1061</v>
      </c>
      <c r="F696" s="23" t="s">
        <v>378</v>
      </c>
      <c r="G696" s="439" t="s">
        <v>30</v>
      </c>
      <c r="H696" s="23" t="s">
        <v>65</v>
      </c>
      <c r="I696" s="68" t="s">
        <v>983</v>
      </c>
      <c r="J696" s="23" t="s">
        <v>984</v>
      </c>
      <c r="K696" s="23"/>
      <c r="L696" s="32" t="s">
        <v>1062</v>
      </c>
      <c r="M696" s="28"/>
      <c r="N696" s="94"/>
      <c r="O696" s="30">
        <v>42073</v>
      </c>
      <c r="P696" s="17">
        <f t="shared" si="131"/>
        <v>45535</v>
      </c>
      <c r="Q696" s="31">
        <v>5</v>
      </c>
      <c r="R696" s="32">
        <v>60</v>
      </c>
      <c r="S696" s="32">
        <f t="shared" si="132"/>
        <v>60</v>
      </c>
      <c r="T696" s="32">
        <f t="shared" si="134"/>
        <v>0</v>
      </c>
      <c r="U696" s="34">
        <v>0.2</v>
      </c>
      <c r="V696" s="626">
        <v>411851.72</v>
      </c>
      <c r="W696" s="36">
        <v>0</v>
      </c>
      <c r="X696" s="35">
        <v>411851.72</v>
      </c>
      <c r="Y696" s="35" t="e">
        <f>V696-#REF!</f>
        <v>#REF!</v>
      </c>
      <c r="Z696" s="117">
        <f t="shared" si="133"/>
        <v>0</v>
      </c>
      <c r="AA696" s="137" t="s">
        <v>45</v>
      </c>
      <c r="AB696" s="138" t="s">
        <v>37</v>
      </c>
      <c r="AC696" s="630"/>
      <c r="AD696" s="663">
        <v>12</v>
      </c>
    </row>
    <row r="697" spans="1:30" s="38" customFormat="1" x14ac:dyDescent="0.25">
      <c r="A697" s="621">
        <v>32</v>
      </c>
      <c r="B697" s="137">
        <v>1207</v>
      </c>
      <c r="C697" s="634" t="s">
        <v>1063</v>
      </c>
      <c r="D697" s="23" t="s">
        <v>1064</v>
      </c>
      <c r="F697" s="23" t="s">
        <v>582</v>
      </c>
      <c r="G697" s="439" t="s">
        <v>30</v>
      </c>
      <c r="H697" s="23" t="s">
        <v>65</v>
      </c>
      <c r="I697" s="68" t="s">
        <v>983</v>
      </c>
      <c r="J697" s="23" t="s">
        <v>984</v>
      </c>
      <c r="K697" s="23"/>
      <c r="L697" s="32" t="s">
        <v>447</v>
      </c>
      <c r="M697" s="28"/>
      <c r="N697" s="94"/>
      <c r="O697" s="30">
        <v>42669</v>
      </c>
      <c r="P697" s="17">
        <f t="shared" si="131"/>
        <v>45535</v>
      </c>
      <c r="Q697" s="31">
        <v>5</v>
      </c>
      <c r="R697" s="32">
        <v>60</v>
      </c>
      <c r="S697" s="32">
        <f t="shared" si="132"/>
        <v>60</v>
      </c>
      <c r="T697" s="32">
        <f t="shared" si="134"/>
        <v>0</v>
      </c>
      <c r="U697" s="34">
        <v>0.2</v>
      </c>
      <c r="V697" s="626">
        <v>528413.43999999994</v>
      </c>
      <c r="W697" s="36">
        <v>0</v>
      </c>
      <c r="X697" s="35">
        <v>528413.43999999994</v>
      </c>
      <c r="Y697" s="35" t="e">
        <f>V697-#REF!</f>
        <v>#REF!</v>
      </c>
      <c r="Z697" s="117">
        <f t="shared" si="133"/>
        <v>0</v>
      </c>
      <c r="AA697" s="137" t="s">
        <v>45</v>
      </c>
      <c r="AB697" s="138" t="s">
        <v>37</v>
      </c>
      <c r="AC697" s="630"/>
      <c r="AD697" s="663">
        <v>12</v>
      </c>
    </row>
    <row r="698" spans="1:30" s="38" customFormat="1" ht="27.6" customHeight="1" x14ac:dyDescent="0.25">
      <c r="A698" s="621">
        <v>33</v>
      </c>
      <c r="B698" s="137">
        <v>1208</v>
      </c>
      <c r="C698" s="634" t="s">
        <v>1065</v>
      </c>
      <c r="D698" s="23" t="s">
        <v>1066</v>
      </c>
      <c r="F698" s="23" t="s">
        <v>378</v>
      </c>
      <c r="G698" s="439" t="s">
        <v>30</v>
      </c>
      <c r="H698" s="23" t="s">
        <v>65</v>
      </c>
      <c r="I698" s="68" t="s">
        <v>983</v>
      </c>
      <c r="J698" s="23" t="s">
        <v>984</v>
      </c>
      <c r="K698" s="23"/>
      <c r="L698" s="32" t="s">
        <v>447</v>
      </c>
      <c r="M698" s="28"/>
      <c r="N698" s="94"/>
      <c r="O698" s="30">
        <v>42669</v>
      </c>
      <c r="P698" s="17">
        <f t="shared" si="131"/>
        <v>45535</v>
      </c>
      <c r="Q698" s="31">
        <v>5</v>
      </c>
      <c r="R698" s="32">
        <v>60</v>
      </c>
      <c r="S698" s="32">
        <f t="shared" si="132"/>
        <v>60</v>
      </c>
      <c r="T698" s="32">
        <f t="shared" si="134"/>
        <v>0</v>
      </c>
      <c r="U698" s="34">
        <v>0.2</v>
      </c>
      <c r="V698" s="626">
        <v>576552.80000000005</v>
      </c>
      <c r="W698" s="36">
        <v>0</v>
      </c>
      <c r="X698" s="35">
        <v>576552.80000000005</v>
      </c>
      <c r="Y698" s="35" t="e">
        <f>V698-#REF!</f>
        <v>#REF!</v>
      </c>
      <c r="Z698" s="117">
        <f t="shared" si="133"/>
        <v>0</v>
      </c>
      <c r="AA698" s="137" t="s">
        <v>45</v>
      </c>
      <c r="AB698" s="138" t="s">
        <v>37</v>
      </c>
      <c r="AC698" s="630"/>
      <c r="AD698" s="663">
        <v>12</v>
      </c>
    </row>
    <row r="699" spans="1:30" s="38" customFormat="1" ht="23.1" customHeight="1" x14ac:dyDescent="0.25">
      <c r="A699" s="621">
        <v>34</v>
      </c>
      <c r="B699" s="137">
        <v>1209</v>
      </c>
      <c r="C699" s="634" t="s">
        <v>1065</v>
      </c>
      <c r="D699" s="23" t="s">
        <v>1067</v>
      </c>
      <c r="F699" s="23" t="s">
        <v>582</v>
      </c>
      <c r="G699" s="439" t="s">
        <v>30</v>
      </c>
      <c r="H699" s="23" t="s">
        <v>65</v>
      </c>
      <c r="I699" s="68" t="s">
        <v>983</v>
      </c>
      <c r="J699" s="23" t="s">
        <v>984</v>
      </c>
      <c r="K699" s="23"/>
      <c r="L699" s="32" t="s">
        <v>447</v>
      </c>
      <c r="M699" s="28"/>
      <c r="N699" s="94"/>
      <c r="O699" s="30">
        <v>42669</v>
      </c>
      <c r="P699" s="17">
        <f t="shared" si="131"/>
        <v>45535</v>
      </c>
      <c r="Q699" s="31">
        <v>5</v>
      </c>
      <c r="R699" s="32">
        <v>60</v>
      </c>
      <c r="S699" s="32">
        <f t="shared" si="132"/>
        <v>60</v>
      </c>
      <c r="T699" s="32">
        <f t="shared" si="134"/>
        <v>0</v>
      </c>
      <c r="U699" s="34">
        <v>0.2</v>
      </c>
      <c r="V699" s="626">
        <v>424857.84</v>
      </c>
      <c r="W699" s="36">
        <v>0</v>
      </c>
      <c r="X699" s="35">
        <v>424857.84</v>
      </c>
      <c r="Y699" s="35" t="e">
        <f>V699-#REF!</f>
        <v>#REF!</v>
      </c>
      <c r="Z699" s="117">
        <f t="shared" si="133"/>
        <v>0</v>
      </c>
      <c r="AA699" s="137" t="s">
        <v>45</v>
      </c>
      <c r="AB699" s="138" t="s">
        <v>37</v>
      </c>
      <c r="AC699" s="630"/>
      <c r="AD699" s="663">
        <v>12</v>
      </c>
    </row>
    <row r="700" spans="1:30" s="38" customFormat="1" ht="26.25" x14ac:dyDescent="0.25">
      <c r="A700" s="621">
        <v>35</v>
      </c>
      <c r="B700" s="137">
        <v>1210</v>
      </c>
      <c r="C700" s="634" t="s">
        <v>1065</v>
      </c>
      <c r="D700" s="23" t="s">
        <v>1068</v>
      </c>
      <c r="F700" s="23" t="s">
        <v>451</v>
      </c>
      <c r="G700" s="439" t="s">
        <v>30</v>
      </c>
      <c r="H700" s="23" t="s">
        <v>65</v>
      </c>
      <c r="I700" s="68" t="s">
        <v>983</v>
      </c>
      <c r="J700" s="23" t="s">
        <v>984</v>
      </c>
      <c r="K700" s="23"/>
      <c r="L700" s="32" t="s">
        <v>447</v>
      </c>
      <c r="M700" s="28"/>
      <c r="N700" s="94"/>
      <c r="O700" s="30">
        <v>42669</v>
      </c>
      <c r="P700" s="17">
        <f t="shared" si="131"/>
        <v>45535</v>
      </c>
      <c r="Q700" s="31">
        <v>5</v>
      </c>
      <c r="R700" s="32">
        <v>60</v>
      </c>
      <c r="S700" s="32">
        <f t="shared" si="132"/>
        <v>60</v>
      </c>
      <c r="T700" s="32">
        <f t="shared" si="134"/>
        <v>0</v>
      </c>
      <c r="U700" s="34">
        <v>0.2</v>
      </c>
      <c r="V700" s="626">
        <v>424857.84</v>
      </c>
      <c r="W700" s="36">
        <v>0</v>
      </c>
      <c r="X700" s="35">
        <v>424857.84</v>
      </c>
      <c r="Y700" s="35" t="e">
        <f>V700-#REF!</f>
        <v>#REF!</v>
      </c>
      <c r="Z700" s="117">
        <f t="shared" si="133"/>
        <v>0</v>
      </c>
      <c r="AA700" s="137" t="s">
        <v>45</v>
      </c>
      <c r="AB700" s="138" t="s">
        <v>37</v>
      </c>
      <c r="AC700" s="630"/>
      <c r="AD700" s="663">
        <v>12</v>
      </c>
    </row>
    <row r="701" spans="1:30" s="38" customFormat="1" ht="26.25" x14ac:dyDescent="0.25">
      <c r="A701" s="621">
        <v>36</v>
      </c>
      <c r="B701" s="137">
        <v>1211</v>
      </c>
      <c r="C701" s="634" t="s">
        <v>1065</v>
      </c>
      <c r="D701" s="23" t="s">
        <v>1069</v>
      </c>
      <c r="F701" s="23" t="s">
        <v>406</v>
      </c>
      <c r="G701" s="439" t="s">
        <v>30</v>
      </c>
      <c r="H701" s="23" t="s">
        <v>65</v>
      </c>
      <c r="I701" s="68" t="s">
        <v>983</v>
      </c>
      <c r="J701" s="23" t="s">
        <v>984</v>
      </c>
      <c r="K701" s="23"/>
      <c r="L701" s="32" t="s">
        <v>447</v>
      </c>
      <c r="M701" s="28"/>
      <c r="N701" s="94"/>
      <c r="O701" s="30">
        <v>42669</v>
      </c>
      <c r="P701" s="17">
        <f t="shared" si="131"/>
        <v>45535</v>
      </c>
      <c r="Q701" s="31">
        <v>5</v>
      </c>
      <c r="R701" s="32">
        <v>60</v>
      </c>
      <c r="S701" s="32">
        <f t="shared" si="132"/>
        <v>60</v>
      </c>
      <c r="T701" s="32">
        <f t="shared" si="134"/>
        <v>0</v>
      </c>
      <c r="U701" s="34">
        <v>0.2</v>
      </c>
      <c r="V701" s="626">
        <v>424857.84</v>
      </c>
      <c r="W701" s="36">
        <v>0</v>
      </c>
      <c r="X701" s="35">
        <v>424857.84</v>
      </c>
      <c r="Y701" s="35" t="e">
        <f>V701-#REF!</f>
        <v>#REF!</v>
      </c>
      <c r="Z701" s="117">
        <f t="shared" si="133"/>
        <v>0</v>
      </c>
      <c r="AA701" s="137" t="s">
        <v>45</v>
      </c>
      <c r="AB701" s="138" t="s">
        <v>37</v>
      </c>
      <c r="AC701" s="630"/>
      <c r="AD701" s="663">
        <v>12</v>
      </c>
    </row>
    <row r="702" spans="1:30" s="38" customFormat="1" ht="26.25" x14ac:dyDescent="0.25">
      <c r="A702" s="621">
        <v>37</v>
      </c>
      <c r="B702" s="137">
        <v>1212</v>
      </c>
      <c r="C702" s="634" t="s">
        <v>1065</v>
      </c>
      <c r="D702" s="23" t="s">
        <v>1070</v>
      </c>
      <c r="F702" s="23" t="s">
        <v>133</v>
      </c>
      <c r="G702" s="439" t="s">
        <v>30</v>
      </c>
      <c r="H702" s="42" t="s">
        <v>65</v>
      </c>
      <c r="I702" s="68" t="s">
        <v>983</v>
      </c>
      <c r="J702" s="23" t="s">
        <v>984</v>
      </c>
      <c r="K702" s="42"/>
      <c r="L702" s="56" t="s">
        <v>447</v>
      </c>
      <c r="M702" s="45"/>
      <c r="N702" s="94"/>
      <c r="O702" s="100">
        <v>42669</v>
      </c>
      <c r="P702" s="17">
        <f t="shared" si="131"/>
        <v>45535</v>
      </c>
      <c r="Q702" s="48">
        <v>5</v>
      </c>
      <c r="R702" s="56">
        <v>60</v>
      </c>
      <c r="S702" s="56">
        <f t="shared" si="132"/>
        <v>60</v>
      </c>
      <c r="T702" s="32">
        <f t="shared" si="134"/>
        <v>0</v>
      </c>
      <c r="U702" s="50">
        <v>0.2</v>
      </c>
      <c r="V702" s="640">
        <v>424857.84</v>
      </c>
      <c r="W702" s="36">
        <v>0</v>
      </c>
      <c r="X702" s="57">
        <v>424857.84</v>
      </c>
      <c r="Y702" s="35" t="e">
        <f>V702-#REF!</f>
        <v>#REF!</v>
      </c>
      <c r="Z702" s="117">
        <f t="shared" si="133"/>
        <v>0</v>
      </c>
      <c r="AA702" s="638" t="s">
        <v>45</v>
      </c>
      <c r="AB702" s="641" t="s">
        <v>37</v>
      </c>
      <c r="AC702" s="630"/>
      <c r="AD702" s="663">
        <v>12</v>
      </c>
    </row>
    <row r="703" spans="1:30" s="38" customFormat="1" ht="26.25" x14ac:dyDescent="0.25">
      <c r="A703" s="621">
        <v>38</v>
      </c>
      <c r="B703" s="137">
        <v>1213</v>
      </c>
      <c r="C703" s="634" t="s">
        <v>1065</v>
      </c>
      <c r="D703" s="23" t="s">
        <v>1071</v>
      </c>
      <c r="F703" s="23" t="s">
        <v>655</v>
      </c>
      <c r="G703" s="439" t="s">
        <v>30</v>
      </c>
      <c r="H703" s="23" t="s">
        <v>65</v>
      </c>
      <c r="I703" s="68" t="s">
        <v>983</v>
      </c>
      <c r="J703" s="23" t="s">
        <v>984</v>
      </c>
      <c r="K703" s="23"/>
      <c r="L703" s="32" t="s">
        <v>447</v>
      </c>
      <c r="M703" s="28"/>
      <c r="N703" s="94"/>
      <c r="O703" s="30">
        <v>42669</v>
      </c>
      <c r="P703" s="17">
        <f t="shared" si="131"/>
        <v>45535</v>
      </c>
      <c r="Q703" s="31">
        <v>5</v>
      </c>
      <c r="R703" s="32">
        <v>60</v>
      </c>
      <c r="S703" s="32">
        <f t="shared" si="132"/>
        <v>60</v>
      </c>
      <c r="T703" s="32">
        <f t="shared" si="134"/>
        <v>0</v>
      </c>
      <c r="U703" s="34">
        <v>0.2</v>
      </c>
      <c r="V703" s="626">
        <v>424857.84</v>
      </c>
      <c r="W703" s="36">
        <v>0</v>
      </c>
      <c r="X703" s="35">
        <v>424857.84</v>
      </c>
      <c r="Y703" s="35" t="e">
        <f>V703-#REF!</f>
        <v>#REF!</v>
      </c>
      <c r="Z703" s="117">
        <f t="shared" si="133"/>
        <v>0</v>
      </c>
      <c r="AA703" s="137" t="s">
        <v>45</v>
      </c>
      <c r="AB703" s="138" t="s">
        <v>37</v>
      </c>
      <c r="AC703" s="630"/>
      <c r="AD703" s="663">
        <v>12</v>
      </c>
    </row>
    <row r="704" spans="1:30" s="38" customFormat="1" x14ac:dyDescent="0.25">
      <c r="A704" s="621">
        <v>39</v>
      </c>
      <c r="B704" s="137">
        <v>1257</v>
      </c>
      <c r="C704" s="634" t="s">
        <v>1072</v>
      </c>
      <c r="D704" s="66" t="s">
        <v>1073</v>
      </c>
      <c r="F704" s="23" t="s">
        <v>234</v>
      </c>
      <c r="G704" s="439" t="s">
        <v>30</v>
      </c>
      <c r="H704" s="23" t="s">
        <v>32</v>
      </c>
      <c r="I704" s="68" t="s">
        <v>983</v>
      </c>
      <c r="J704" s="23" t="s">
        <v>984</v>
      </c>
      <c r="K704" s="23"/>
      <c r="L704" s="32" t="s">
        <v>447</v>
      </c>
      <c r="M704" s="28"/>
      <c r="N704" s="94"/>
      <c r="O704" s="30">
        <v>42703</v>
      </c>
      <c r="P704" s="17">
        <f t="shared" si="131"/>
        <v>45535</v>
      </c>
      <c r="Q704" s="31">
        <v>5</v>
      </c>
      <c r="R704" s="32">
        <v>60</v>
      </c>
      <c r="S704" s="32">
        <f t="shared" si="132"/>
        <v>60</v>
      </c>
      <c r="T704" s="32">
        <f t="shared" si="134"/>
        <v>0</v>
      </c>
      <c r="U704" s="34">
        <v>0.2</v>
      </c>
      <c r="V704" s="626">
        <v>576800</v>
      </c>
      <c r="W704" s="36">
        <v>0</v>
      </c>
      <c r="X704" s="35">
        <v>576800</v>
      </c>
      <c r="Y704" s="35" t="e">
        <f>V704-#REF!</f>
        <v>#REF!</v>
      </c>
      <c r="Z704" s="117">
        <f t="shared" si="133"/>
        <v>0</v>
      </c>
      <c r="AA704" s="137"/>
      <c r="AB704" s="138"/>
      <c r="AC704" s="630"/>
      <c r="AD704" s="663">
        <v>12</v>
      </c>
    </row>
    <row r="705" spans="1:30" s="38" customFormat="1" ht="26.25" x14ac:dyDescent="0.25">
      <c r="A705" s="621">
        <v>40</v>
      </c>
      <c r="B705" s="137">
        <v>1258</v>
      </c>
      <c r="C705" s="634" t="s">
        <v>1065</v>
      </c>
      <c r="D705" s="23" t="s">
        <v>1074</v>
      </c>
      <c r="F705" s="23" t="s">
        <v>397</v>
      </c>
      <c r="G705" s="439" t="s">
        <v>30</v>
      </c>
      <c r="H705" s="23" t="s">
        <v>43</v>
      </c>
      <c r="I705" s="68" t="s">
        <v>983</v>
      </c>
      <c r="J705" s="23" t="s">
        <v>984</v>
      </c>
      <c r="K705" s="23"/>
      <c r="L705" s="32" t="s">
        <v>447</v>
      </c>
      <c r="M705" s="28"/>
      <c r="N705" s="94"/>
      <c r="O705" s="30">
        <v>42703</v>
      </c>
      <c r="P705" s="17">
        <f t="shared" si="131"/>
        <v>45535</v>
      </c>
      <c r="Q705" s="31">
        <v>5</v>
      </c>
      <c r="R705" s="32">
        <v>60</v>
      </c>
      <c r="S705" s="32">
        <f t="shared" si="132"/>
        <v>60</v>
      </c>
      <c r="T705" s="32">
        <f t="shared" si="134"/>
        <v>0</v>
      </c>
      <c r="U705" s="34">
        <v>0.2</v>
      </c>
      <c r="V705" s="626">
        <v>576800</v>
      </c>
      <c r="W705" s="36">
        <v>0</v>
      </c>
      <c r="X705" s="35">
        <v>576800</v>
      </c>
      <c r="Y705" s="35" t="e">
        <f>V705-#REF!</f>
        <v>#REF!</v>
      </c>
      <c r="Z705" s="117">
        <f t="shared" si="133"/>
        <v>0</v>
      </c>
      <c r="AA705" s="137" t="s">
        <v>45</v>
      </c>
      <c r="AB705" s="138" t="s">
        <v>37</v>
      </c>
      <c r="AC705" s="630"/>
      <c r="AD705" s="663">
        <v>12</v>
      </c>
    </row>
    <row r="706" spans="1:30" s="38" customFormat="1" ht="26.25" x14ac:dyDescent="0.25">
      <c r="A706" s="621">
        <v>41</v>
      </c>
      <c r="B706" s="137">
        <v>1259</v>
      </c>
      <c r="C706" s="634" t="s">
        <v>1065</v>
      </c>
      <c r="D706" s="23" t="s">
        <v>1075</v>
      </c>
      <c r="F706" s="23" t="s">
        <v>133</v>
      </c>
      <c r="G706" s="439" t="s">
        <v>30</v>
      </c>
      <c r="H706" s="23" t="s">
        <v>65</v>
      </c>
      <c r="I706" s="68" t="s">
        <v>983</v>
      </c>
      <c r="J706" s="23" t="s">
        <v>984</v>
      </c>
      <c r="K706" s="23"/>
      <c r="L706" s="32" t="s">
        <v>447</v>
      </c>
      <c r="M706" s="28"/>
      <c r="N706" s="94"/>
      <c r="O706" s="30">
        <v>42703</v>
      </c>
      <c r="P706" s="17">
        <f t="shared" si="131"/>
        <v>45535</v>
      </c>
      <c r="Q706" s="31">
        <v>5</v>
      </c>
      <c r="R706" s="32">
        <v>60</v>
      </c>
      <c r="S706" s="32">
        <f t="shared" si="132"/>
        <v>60</v>
      </c>
      <c r="T706" s="32">
        <f t="shared" si="134"/>
        <v>0</v>
      </c>
      <c r="U706" s="34">
        <v>0.2</v>
      </c>
      <c r="V706" s="626">
        <v>679604.79999999993</v>
      </c>
      <c r="W706" s="36">
        <v>0</v>
      </c>
      <c r="X706" s="35">
        <v>679604.79999999993</v>
      </c>
      <c r="Y706" s="35" t="e">
        <f>V706-#REF!</f>
        <v>#REF!</v>
      </c>
      <c r="Z706" s="117">
        <f t="shared" si="133"/>
        <v>0</v>
      </c>
      <c r="AA706" s="137" t="s">
        <v>45</v>
      </c>
      <c r="AB706" s="138" t="s">
        <v>37</v>
      </c>
      <c r="AC706" s="630"/>
      <c r="AD706" s="663">
        <v>12</v>
      </c>
    </row>
    <row r="707" spans="1:30" s="38" customFormat="1" x14ac:dyDescent="0.25">
      <c r="A707" s="621">
        <v>42</v>
      </c>
      <c r="B707" s="137">
        <v>1267</v>
      </c>
      <c r="C707" s="634" t="s">
        <v>1076</v>
      </c>
      <c r="D707" s="23" t="s">
        <v>1077</v>
      </c>
      <c r="F707" s="23" t="s">
        <v>593</v>
      </c>
      <c r="G707" s="439" t="s">
        <v>30</v>
      </c>
      <c r="H707" s="23" t="s">
        <v>65</v>
      </c>
      <c r="I707" s="68" t="s">
        <v>983</v>
      </c>
      <c r="J707" s="23" t="s">
        <v>984</v>
      </c>
      <c r="K707" s="23"/>
      <c r="L707" s="32" t="s">
        <v>443</v>
      </c>
      <c r="M707" s="28"/>
      <c r="N707" s="94"/>
      <c r="O707" s="30">
        <v>42726</v>
      </c>
      <c r="P707" s="17">
        <f t="shared" si="131"/>
        <v>45535</v>
      </c>
      <c r="Q707" s="31">
        <v>5</v>
      </c>
      <c r="R707" s="32">
        <v>60</v>
      </c>
      <c r="S707" s="32">
        <f t="shared" si="132"/>
        <v>60</v>
      </c>
      <c r="T707" s="32">
        <f t="shared" si="134"/>
        <v>0</v>
      </c>
      <c r="U707" s="34">
        <v>0.2</v>
      </c>
      <c r="V707" s="626">
        <v>191744.514</v>
      </c>
      <c r="W707" s="36">
        <v>0</v>
      </c>
      <c r="X707" s="35">
        <v>191744.514</v>
      </c>
      <c r="Y707" s="35" t="e">
        <f>V707-#REF!</f>
        <v>#REF!</v>
      </c>
      <c r="Z707" s="117">
        <f t="shared" si="133"/>
        <v>0</v>
      </c>
      <c r="AA707" s="137" t="s">
        <v>45</v>
      </c>
      <c r="AB707" s="138" t="s">
        <v>37</v>
      </c>
      <c r="AC707" s="630"/>
      <c r="AD707" s="663">
        <v>12</v>
      </c>
    </row>
    <row r="708" spans="1:30" s="38" customFormat="1" ht="26.25" x14ac:dyDescent="0.25">
      <c r="A708" s="621">
        <v>43</v>
      </c>
      <c r="B708" s="137">
        <v>1278</v>
      </c>
      <c r="C708" s="634" t="s">
        <v>1078</v>
      </c>
      <c r="D708" s="23" t="s">
        <v>1079</v>
      </c>
      <c r="F708" s="23" t="s">
        <v>588</v>
      </c>
      <c r="G708" s="439" t="s">
        <v>30</v>
      </c>
      <c r="H708" s="23" t="s">
        <v>65</v>
      </c>
      <c r="I708" s="68" t="s">
        <v>983</v>
      </c>
      <c r="J708" s="23" t="s">
        <v>984</v>
      </c>
      <c r="K708" s="23"/>
      <c r="L708" s="32" t="s">
        <v>443</v>
      </c>
      <c r="M708" s="28"/>
      <c r="N708" s="94"/>
      <c r="O708" s="30">
        <v>42726</v>
      </c>
      <c r="P708" s="17">
        <f t="shared" si="131"/>
        <v>45535</v>
      </c>
      <c r="Q708" s="31">
        <v>5</v>
      </c>
      <c r="R708" s="32">
        <v>60</v>
      </c>
      <c r="S708" s="32">
        <f t="shared" si="132"/>
        <v>60</v>
      </c>
      <c r="T708" s="32">
        <f t="shared" si="134"/>
        <v>0</v>
      </c>
      <c r="U708" s="34">
        <v>0.2</v>
      </c>
      <c r="V708" s="626">
        <v>574369.19999999995</v>
      </c>
      <c r="W708" s="36">
        <v>0</v>
      </c>
      <c r="X708" s="35">
        <v>574369.19999999995</v>
      </c>
      <c r="Y708" s="35" t="e">
        <f>V708-#REF!</f>
        <v>#REF!</v>
      </c>
      <c r="Z708" s="117">
        <f t="shared" si="133"/>
        <v>0</v>
      </c>
      <c r="AA708" s="137" t="s">
        <v>45</v>
      </c>
      <c r="AB708" s="138" t="s">
        <v>37</v>
      </c>
      <c r="AC708" s="630"/>
      <c r="AD708" s="663">
        <v>12</v>
      </c>
    </row>
    <row r="709" spans="1:30" s="38" customFormat="1" ht="26.25" x14ac:dyDescent="0.25">
      <c r="A709" s="621">
        <v>44</v>
      </c>
      <c r="B709" s="137">
        <v>1279</v>
      </c>
      <c r="C709" s="634" t="s">
        <v>1078</v>
      </c>
      <c r="D709" s="23" t="s">
        <v>1080</v>
      </c>
      <c r="F709" s="23" t="s">
        <v>590</v>
      </c>
      <c r="G709" s="439" t="s">
        <v>30</v>
      </c>
      <c r="H709" s="23" t="s">
        <v>65</v>
      </c>
      <c r="I709" s="68" t="s">
        <v>983</v>
      </c>
      <c r="J709" s="23" t="s">
        <v>984</v>
      </c>
      <c r="K709" s="23"/>
      <c r="L709" s="32" t="s">
        <v>443</v>
      </c>
      <c r="M709" s="28"/>
      <c r="N709" s="94"/>
      <c r="O709" s="30">
        <v>42726</v>
      </c>
      <c r="P709" s="17">
        <f t="shared" si="131"/>
        <v>45535</v>
      </c>
      <c r="Q709" s="31">
        <v>5</v>
      </c>
      <c r="R709" s="32">
        <v>60</v>
      </c>
      <c r="S709" s="32">
        <f t="shared" si="132"/>
        <v>60</v>
      </c>
      <c r="T709" s="32">
        <f t="shared" si="134"/>
        <v>0</v>
      </c>
      <c r="U709" s="34">
        <v>0.2</v>
      </c>
      <c r="V709" s="626">
        <v>574369.19999999995</v>
      </c>
      <c r="W709" s="36">
        <v>0</v>
      </c>
      <c r="X709" s="35">
        <v>574369.19999999995</v>
      </c>
      <c r="Y709" s="35" t="e">
        <f>V709-#REF!</f>
        <v>#REF!</v>
      </c>
      <c r="Z709" s="117">
        <f t="shared" si="133"/>
        <v>0</v>
      </c>
      <c r="AA709" s="137" t="s">
        <v>45</v>
      </c>
      <c r="AB709" s="138" t="s">
        <v>37</v>
      </c>
      <c r="AC709" s="630"/>
      <c r="AD709" s="663">
        <v>12</v>
      </c>
    </row>
    <row r="710" spans="1:30" s="38" customFormat="1" ht="26.25" x14ac:dyDescent="0.25">
      <c r="A710" s="621">
        <v>45</v>
      </c>
      <c r="B710" s="137">
        <v>1281</v>
      </c>
      <c r="C710" s="634" t="s">
        <v>1078</v>
      </c>
      <c r="D710" s="23" t="s">
        <v>1081</v>
      </c>
      <c r="F710" s="23" t="s">
        <v>451</v>
      </c>
      <c r="G710" s="439" t="s">
        <v>30</v>
      </c>
      <c r="H710" s="23" t="s">
        <v>65</v>
      </c>
      <c r="I710" s="68" t="s">
        <v>983</v>
      </c>
      <c r="J710" s="23" t="s">
        <v>984</v>
      </c>
      <c r="K710" s="23"/>
      <c r="L710" s="32" t="s">
        <v>443</v>
      </c>
      <c r="M710" s="28"/>
      <c r="N710" s="94"/>
      <c r="O710" s="30">
        <v>42797</v>
      </c>
      <c r="P710" s="17">
        <f t="shared" si="131"/>
        <v>45535</v>
      </c>
      <c r="Q710" s="31">
        <v>5</v>
      </c>
      <c r="R710" s="32">
        <v>60</v>
      </c>
      <c r="S710" s="32">
        <f t="shared" si="132"/>
        <v>60</v>
      </c>
      <c r="T710" s="32">
        <f t="shared" si="134"/>
        <v>0</v>
      </c>
      <c r="U710" s="34">
        <v>0.2</v>
      </c>
      <c r="V710" s="626">
        <v>584010</v>
      </c>
      <c r="W710" s="36">
        <v>0</v>
      </c>
      <c r="X710" s="35">
        <v>584010</v>
      </c>
      <c r="Y710" s="35" t="e">
        <f>V710-#REF!</f>
        <v>#REF!</v>
      </c>
      <c r="Z710" s="117">
        <f t="shared" si="133"/>
        <v>0</v>
      </c>
      <c r="AA710" s="137" t="s">
        <v>45</v>
      </c>
      <c r="AB710" s="138" t="s">
        <v>37</v>
      </c>
      <c r="AC710" s="630"/>
      <c r="AD710" s="663">
        <v>12</v>
      </c>
    </row>
    <row r="711" spans="1:30" s="38" customFormat="1" ht="26.25" x14ac:dyDescent="0.25">
      <c r="A711" s="621">
        <v>46</v>
      </c>
      <c r="B711" s="137">
        <v>1313</v>
      </c>
      <c r="C711" s="634" t="s">
        <v>1065</v>
      </c>
      <c r="D711" s="23" t="s">
        <v>1082</v>
      </c>
      <c r="F711" s="23" t="s">
        <v>646</v>
      </c>
      <c r="G711" s="439" t="s">
        <v>30</v>
      </c>
      <c r="H711" s="23" t="s">
        <v>65</v>
      </c>
      <c r="I711" s="68" t="s">
        <v>983</v>
      </c>
      <c r="J711" s="23" t="s">
        <v>984</v>
      </c>
      <c r="K711" s="23"/>
      <c r="L711" s="32" t="s">
        <v>1083</v>
      </c>
      <c r="M711" s="28"/>
      <c r="N711" s="94"/>
      <c r="O711" s="30">
        <v>42851</v>
      </c>
      <c r="P711" s="17">
        <f t="shared" si="131"/>
        <v>45535</v>
      </c>
      <c r="Q711" s="31">
        <v>5</v>
      </c>
      <c r="R711" s="32">
        <v>60</v>
      </c>
      <c r="S711" s="32">
        <f t="shared" si="132"/>
        <v>60</v>
      </c>
      <c r="T711" s="32">
        <f t="shared" si="134"/>
        <v>0</v>
      </c>
      <c r="U711" s="34">
        <v>0.2</v>
      </c>
      <c r="V711" s="626">
        <v>584380.80000000005</v>
      </c>
      <c r="W711" s="36">
        <v>0</v>
      </c>
      <c r="X711" s="35">
        <v>584380.80000000005</v>
      </c>
      <c r="Y711" s="35" t="e">
        <f>V711-#REF!</f>
        <v>#REF!</v>
      </c>
      <c r="Z711" s="117">
        <f t="shared" si="133"/>
        <v>0</v>
      </c>
      <c r="AA711" s="137" t="s">
        <v>45</v>
      </c>
      <c r="AB711" s="138" t="s">
        <v>37</v>
      </c>
      <c r="AC711" s="630"/>
      <c r="AD711" s="663">
        <v>12</v>
      </c>
    </row>
    <row r="712" spans="1:30" s="38" customFormat="1" ht="26.25" x14ac:dyDescent="0.25">
      <c r="A712" s="621">
        <v>47</v>
      </c>
      <c r="B712" s="137">
        <v>1314</v>
      </c>
      <c r="C712" s="634" t="s">
        <v>1065</v>
      </c>
      <c r="D712" s="23" t="s">
        <v>1084</v>
      </c>
      <c r="F712" s="23" t="s">
        <v>389</v>
      </c>
      <c r="G712" s="439" t="s">
        <v>30</v>
      </c>
      <c r="H712" s="23" t="s">
        <v>65</v>
      </c>
      <c r="I712" s="68" t="s">
        <v>983</v>
      </c>
      <c r="J712" s="23" t="s">
        <v>984</v>
      </c>
      <c r="K712" s="23"/>
      <c r="L712" s="32" t="s">
        <v>1083</v>
      </c>
      <c r="M712" s="28"/>
      <c r="N712" s="94"/>
      <c r="O712" s="30">
        <v>42851</v>
      </c>
      <c r="P712" s="17">
        <f t="shared" si="131"/>
        <v>45535</v>
      </c>
      <c r="Q712" s="31">
        <v>5</v>
      </c>
      <c r="R712" s="32">
        <v>60</v>
      </c>
      <c r="S712" s="32">
        <f t="shared" si="132"/>
        <v>60</v>
      </c>
      <c r="T712" s="32">
        <f t="shared" si="134"/>
        <v>0</v>
      </c>
      <c r="U712" s="34">
        <v>0.2</v>
      </c>
      <c r="V712" s="626">
        <v>584380.80000000005</v>
      </c>
      <c r="W712" s="36">
        <v>0</v>
      </c>
      <c r="X712" s="35">
        <v>584380.80000000005</v>
      </c>
      <c r="Y712" s="35" t="e">
        <f>V712-#REF!</f>
        <v>#REF!</v>
      </c>
      <c r="Z712" s="117">
        <f t="shared" si="133"/>
        <v>0</v>
      </c>
      <c r="AA712" s="137" t="s">
        <v>45</v>
      </c>
      <c r="AB712" s="138" t="s">
        <v>37</v>
      </c>
      <c r="AC712" s="630"/>
      <c r="AD712" s="663">
        <v>12</v>
      </c>
    </row>
    <row r="713" spans="1:30" s="38" customFormat="1" x14ac:dyDescent="0.25">
      <c r="A713" s="621">
        <v>48</v>
      </c>
      <c r="B713" s="137">
        <v>1316</v>
      </c>
      <c r="C713" s="634" t="s">
        <v>1085</v>
      </c>
      <c r="D713" s="23" t="s">
        <v>1086</v>
      </c>
      <c r="F713" s="23" t="s">
        <v>646</v>
      </c>
      <c r="G713" s="439" t="s">
        <v>30</v>
      </c>
      <c r="H713" s="23" t="s">
        <v>65</v>
      </c>
      <c r="I713" s="68" t="s">
        <v>983</v>
      </c>
      <c r="J713" s="23" t="s">
        <v>984</v>
      </c>
      <c r="K713" s="23"/>
      <c r="L713" s="32" t="s">
        <v>1083</v>
      </c>
      <c r="M713" s="28"/>
      <c r="N713" s="94"/>
      <c r="O713" s="30">
        <v>42851</v>
      </c>
      <c r="P713" s="17">
        <f t="shared" si="131"/>
        <v>45535</v>
      </c>
      <c r="Q713" s="31">
        <v>5</v>
      </c>
      <c r="R713" s="32">
        <v>60</v>
      </c>
      <c r="S713" s="32">
        <f t="shared" si="132"/>
        <v>60</v>
      </c>
      <c r="T713" s="32">
        <f t="shared" si="134"/>
        <v>0</v>
      </c>
      <c r="U713" s="34">
        <v>0.2</v>
      </c>
      <c r="V713" s="626">
        <v>203205.65760000001</v>
      </c>
      <c r="W713" s="36">
        <v>0</v>
      </c>
      <c r="X713" s="35">
        <v>203205.65760000001</v>
      </c>
      <c r="Y713" s="35" t="e">
        <f>V713-#REF!</f>
        <v>#REF!</v>
      </c>
      <c r="Z713" s="117">
        <f t="shared" si="133"/>
        <v>0</v>
      </c>
      <c r="AA713" s="137" t="s">
        <v>45</v>
      </c>
      <c r="AB713" s="138" t="s">
        <v>37</v>
      </c>
      <c r="AC713" s="630"/>
      <c r="AD713" s="663">
        <v>12</v>
      </c>
    </row>
    <row r="714" spans="1:30" s="38" customFormat="1" x14ac:dyDescent="0.25">
      <c r="A714" s="621">
        <v>49</v>
      </c>
      <c r="B714" s="137">
        <v>1317</v>
      </c>
      <c r="C714" s="634" t="s">
        <v>1087</v>
      </c>
      <c r="D714" s="23" t="s">
        <v>1088</v>
      </c>
      <c r="F714" s="23" t="s">
        <v>385</v>
      </c>
      <c r="G714" s="439" t="s">
        <v>30</v>
      </c>
      <c r="H714" s="23" t="s">
        <v>65</v>
      </c>
      <c r="I714" s="68" t="s">
        <v>983</v>
      </c>
      <c r="J714" s="23" t="s">
        <v>984</v>
      </c>
      <c r="K714" s="23"/>
      <c r="L714" s="32" t="s">
        <v>1083</v>
      </c>
      <c r="M714" s="28"/>
      <c r="N714" s="94"/>
      <c r="O714" s="30">
        <v>42851</v>
      </c>
      <c r="P714" s="17">
        <f t="shared" si="131"/>
        <v>45535</v>
      </c>
      <c r="Q714" s="31">
        <v>5</v>
      </c>
      <c r="R714" s="32">
        <v>60</v>
      </c>
      <c r="S714" s="32">
        <f t="shared" si="132"/>
        <v>60</v>
      </c>
      <c r="T714" s="32">
        <f t="shared" si="134"/>
        <v>0</v>
      </c>
      <c r="U714" s="34">
        <v>0.2</v>
      </c>
      <c r="V714" s="626">
        <v>203205.65760000001</v>
      </c>
      <c r="W714" s="36">
        <v>0</v>
      </c>
      <c r="X714" s="35">
        <v>203205.65760000001</v>
      </c>
      <c r="Y714" s="35" t="e">
        <f>V714-#REF!</f>
        <v>#REF!</v>
      </c>
      <c r="Z714" s="117">
        <f t="shared" si="133"/>
        <v>0</v>
      </c>
      <c r="AA714" s="137" t="s">
        <v>45</v>
      </c>
      <c r="AB714" s="138" t="s">
        <v>37</v>
      </c>
      <c r="AC714" s="630"/>
      <c r="AD714" s="663">
        <v>12</v>
      </c>
    </row>
    <row r="715" spans="1:30" s="38" customFormat="1" ht="26.25" x14ac:dyDescent="0.25">
      <c r="A715" s="621">
        <v>50</v>
      </c>
      <c r="B715" s="137">
        <v>1323</v>
      </c>
      <c r="C715" s="634" t="s">
        <v>1065</v>
      </c>
      <c r="D715" s="23" t="s">
        <v>1089</v>
      </c>
      <c r="F715" s="23" t="s">
        <v>378</v>
      </c>
      <c r="G715" s="439" t="s">
        <v>30</v>
      </c>
      <c r="H715" s="23" t="s">
        <v>65</v>
      </c>
      <c r="I715" s="68" t="s">
        <v>983</v>
      </c>
      <c r="J715" s="23" t="s">
        <v>984</v>
      </c>
      <c r="K715" s="23"/>
      <c r="L715" s="32" t="s">
        <v>1083</v>
      </c>
      <c r="M715" s="28"/>
      <c r="N715" s="94"/>
      <c r="O715" s="30">
        <v>42851</v>
      </c>
      <c r="P715" s="17">
        <f t="shared" si="131"/>
        <v>45535</v>
      </c>
      <c r="Q715" s="31">
        <v>5</v>
      </c>
      <c r="R715" s="32">
        <v>60</v>
      </c>
      <c r="S715" s="32">
        <f t="shared" si="132"/>
        <v>60</v>
      </c>
      <c r="T715" s="32">
        <f t="shared" si="134"/>
        <v>0</v>
      </c>
      <c r="U715" s="34">
        <v>0.2</v>
      </c>
      <c r="V715" s="626">
        <v>584380.80000000005</v>
      </c>
      <c r="W715" s="36">
        <v>0</v>
      </c>
      <c r="X715" s="35">
        <v>584380.80000000005</v>
      </c>
      <c r="Y715" s="35" t="e">
        <f>V715-#REF!</f>
        <v>#REF!</v>
      </c>
      <c r="Z715" s="117">
        <f t="shared" si="133"/>
        <v>0</v>
      </c>
      <c r="AA715" s="137" t="s">
        <v>45</v>
      </c>
      <c r="AB715" s="138" t="s">
        <v>37</v>
      </c>
      <c r="AC715" s="630"/>
      <c r="AD715" s="663">
        <v>12</v>
      </c>
    </row>
    <row r="716" spans="1:30" s="38" customFormat="1" x14ac:dyDescent="0.25">
      <c r="A716" s="621">
        <v>51</v>
      </c>
      <c r="B716" s="137">
        <v>1348</v>
      </c>
      <c r="C716" s="634" t="s">
        <v>1090</v>
      </c>
      <c r="D716" s="23" t="s">
        <v>1091</v>
      </c>
      <c r="F716" s="23" t="s">
        <v>31</v>
      </c>
      <c r="G716" s="439" t="s">
        <v>30</v>
      </c>
      <c r="H716" s="23" t="s">
        <v>65</v>
      </c>
      <c r="I716" s="68" t="s">
        <v>983</v>
      </c>
      <c r="J716" s="23" t="s">
        <v>984</v>
      </c>
      <c r="K716" s="23"/>
      <c r="L716" s="32" t="s">
        <v>1092</v>
      </c>
      <c r="M716" s="28"/>
      <c r="N716" s="94"/>
      <c r="O716" s="30">
        <v>42957</v>
      </c>
      <c r="P716" s="17">
        <f t="shared" si="131"/>
        <v>45535</v>
      </c>
      <c r="Q716" s="31">
        <v>5</v>
      </c>
      <c r="R716" s="32">
        <v>60</v>
      </c>
      <c r="S716" s="32">
        <f t="shared" si="132"/>
        <v>60</v>
      </c>
      <c r="T716" s="32">
        <f t="shared" si="134"/>
        <v>0</v>
      </c>
      <c r="U716" s="34">
        <v>0.2</v>
      </c>
      <c r="V716" s="626">
        <v>228260.09799999997</v>
      </c>
      <c r="W716" s="36">
        <v>0</v>
      </c>
      <c r="X716" s="35">
        <v>228260.09799999997</v>
      </c>
      <c r="Y716" s="35" t="e">
        <f>V716-#REF!</f>
        <v>#REF!</v>
      </c>
      <c r="Z716" s="117">
        <f t="shared" si="133"/>
        <v>0</v>
      </c>
      <c r="AA716" s="137" t="s">
        <v>45</v>
      </c>
      <c r="AB716" s="138" t="s">
        <v>37</v>
      </c>
      <c r="AC716" s="630"/>
      <c r="AD716" s="663">
        <v>12</v>
      </c>
    </row>
    <row r="717" spans="1:30" s="38" customFormat="1" x14ac:dyDescent="0.25">
      <c r="A717" s="621">
        <v>52</v>
      </c>
      <c r="B717" s="137">
        <v>1349</v>
      </c>
      <c r="C717" s="634" t="s">
        <v>1090</v>
      </c>
      <c r="D717" s="23" t="s">
        <v>1093</v>
      </c>
      <c r="F717" s="23" t="s">
        <v>31</v>
      </c>
      <c r="G717" s="439" t="s">
        <v>30</v>
      </c>
      <c r="H717" s="23" t="s">
        <v>65</v>
      </c>
      <c r="I717" s="68" t="s">
        <v>983</v>
      </c>
      <c r="J717" s="23" t="s">
        <v>984</v>
      </c>
      <c r="K717" s="23"/>
      <c r="L717" s="32" t="s">
        <v>1092</v>
      </c>
      <c r="M717" s="28"/>
      <c r="N717" s="94"/>
      <c r="O717" s="30">
        <v>42957</v>
      </c>
      <c r="P717" s="17">
        <f t="shared" si="131"/>
        <v>45535</v>
      </c>
      <c r="Q717" s="31">
        <v>5</v>
      </c>
      <c r="R717" s="32">
        <v>60</v>
      </c>
      <c r="S717" s="32">
        <f t="shared" si="132"/>
        <v>60</v>
      </c>
      <c r="T717" s="32">
        <f t="shared" si="134"/>
        <v>0</v>
      </c>
      <c r="U717" s="34">
        <v>0.2</v>
      </c>
      <c r="V717" s="626">
        <v>228260.09799999997</v>
      </c>
      <c r="W717" s="36">
        <v>0</v>
      </c>
      <c r="X717" s="35">
        <v>228260.09799999997</v>
      </c>
      <c r="Y717" s="35" t="e">
        <f>V717-#REF!</f>
        <v>#REF!</v>
      </c>
      <c r="Z717" s="117">
        <f t="shared" si="133"/>
        <v>0</v>
      </c>
      <c r="AA717" s="137" t="s">
        <v>45</v>
      </c>
      <c r="AB717" s="138" t="s">
        <v>37</v>
      </c>
      <c r="AC717" s="630"/>
      <c r="AD717" s="663">
        <v>12</v>
      </c>
    </row>
    <row r="718" spans="1:30" s="38" customFormat="1" x14ac:dyDescent="0.25">
      <c r="A718" s="621">
        <v>53</v>
      </c>
      <c r="B718" s="137">
        <v>1350</v>
      </c>
      <c r="C718" s="634" t="s">
        <v>1094</v>
      </c>
      <c r="D718" s="26" t="s">
        <v>1095</v>
      </c>
      <c r="E718" s="66"/>
      <c r="F718" s="23" t="s">
        <v>31</v>
      </c>
      <c r="G718" s="439" t="s">
        <v>30</v>
      </c>
      <c r="H718" s="23" t="s">
        <v>43</v>
      </c>
      <c r="I718" s="68" t="s">
        <v>983</v>
      </c>
      <c r="J718" s="23" t="s">
        <v>984</v>
      </c>
      <c r="K718" s="23"/>
      <c r="L718" s="32" t="s">
        <v>1092</v>
      </c>
      <c r="M718" s="28"/>
      <c r="N718" s="94"/>
      <c r="O718" s="30">
        <v>42957</v>
      </c>
      <c r="P718" s="17">
        <f t="shared" si="131"/>
        <v>45535</v>
      </c>
      <c r="Q718" s="31">
        <v>5</v>
      </c>
      <c r="R718" s="32">
        <v>60</v>
      </c>
      <c r="S718" s="32">
        <f t="shared" si="132"/>
        <v>60</v>
      </c>
      <c r="T718" s="32">
        <f t="shared" si="134"/>
        <v>0</v>
      </c>
      <c r="U718" s="34">
        <v>0.2</v>
      </c>
      <c r="V718" s="626">
        <v>787933.74320000003</v>
      </c>
      <c r="W718" s="36">
        <v>0</v>
      </c>
      <c r="X718" s="35">
        <v>787933.74320000003</v>
      </c>
      <c r="Y718" s="35" t="e">
        <f>V718-#REF!</f>
        <v>#REF!</v>
      </c>
      <c r="Z718" s="117">
        <f t="shared" si="133"/>
        <v>0</v>
      </c>
      <c r="AA718" s="137"/>
      <c r="AB718" s="138"/>
      <c r="AC718" s="630"/>
      <c r="AD718" s="663">
        <v>12</v>
      </c>
    </row>
    <row r="719" spans="1:30" s="38" customFormat="1" x14ac:dyDescent="0.25">
      <c r="A719" s="621">
        <v>54</v>
      </c>
      <c r="B719" s="137">
        <v>1432</v>
      </c>
      <c r="C719" s="634" t="s">
        <v>1096</v>
      </c>
      <c r="D719" s="26" t="s">
        <v>1097</v>
      </c>
      <c r="E719" s="66"/>
      <c r="F719" s="23" t="s">
        <v>31</v>
      </c>
      <c r="G719" s="439" t="s">
        <v>30</v>
      </c>
      <c r="H719" s="23" t="s">
        <v>43</v>
      </c>
      <c r="I719" s="68" t="s">
        <v>983</v>
      </c>
      <c r="J719" s="23" t="s">
        <v>984</v>
      </c>
      <c r="K719" s="23"/>
      <c r="L719" s="32" t="s">
        <v>1098</v>
      </c>
      <c r="M719" s="28"/>
      <c r="N719" s="94"/>
      <c r="O719" s="30">
        <v>43229</v>
      </c>
      <c r="P719" s="17">
        <f t="shared" si="131"/>
        <v>45535</v>
      </c>
      <c r="Q719" s="31">
        <v>5</v>
      </c>
      <c r="R719" s="32">
        <v>60</v>
      </c>
      <c r="S719" s="32">
        <v>60</v>
      </c>
      <c r="T719" s="32">
        <f t="shared" si="134"/>
        <v>0</v>
      </c>
      <c r="U719" s="34">
        <v>0.2</v>
      </c>
      <c r="V719" s="626">
        <v>661300.93000000005</v>
      </c>
      <c r="W719" s="36">
        <v>0</v>
      </c>
      <c r="X719" s="35">
        <v>661300.93000000005</v>
      </c>
      <c r="Y719" s="35" t="e">
        <f>V719-#REF!</f>
        <v>#REF!</v>
      </c>
      <c r="Z719" s="117">
        <f t="shared" si="133"/>
        <v>0</v>
      </c>
      <c r="AA719" s="137"/>
      <c r="AB719" s="138"/>
      <c r="AC719" s="630"/>
      <c r="AD719" s="663">
        <v>12</v>
      </c>
    </row>
    <row r="720" spans="1:30" s="38" customFormat="1" x14ac:dyDescent="0.25">
      <c r="A720" s="621">
        <v>55</v>
      </c>
      <c r="B720" s="137">
        <v>1433</v>
      </c>
      <c r="C720" s="634" t="s">
        <v>1096</v>
      </c>
      <c r="D720" s="26" t="s">
        <v>1099</v>
      </c>
      <c r="E720" s="66"/>
      <c r="F720" s="23" t="s">
        <v>31</v>
      </c>
      <c r="G720" s="439" t="s">
        <v>30</v>
      </c>
      <c r="H720" s="23" t="s">
        <v>43</v>
      </c>
      <c r="I720" s="68" t="s">
        <v>983</v>
      </c>
      <c r="J720" s="23" t="s">
        <v>984</v>
      </c>
      <c r="K720" s="23"/>
      <c r="L720" s="32" t="s">
        <v>1098</v>
      </c>
      <c r="M720" s="28"/>
      <c r="N720" s="94"/>
      <c r="O720" s="30">
        <v>43229</v>
      </c>
      <c r="P720" s="17">
        <f t="shared" si="131"/>
        <v>45535</v>
      </c>
      <c r="Q720" s="31">
        <v>5</v>
      </c>
      <c r="R720" s="32">
        <v>60</v>
      </c>
      <c r="S720" s="32">
        <v>60</v>
      </c>
      <c r="T720" s="32">
        <f t="shared" si="134"/>
        <v>0</v>
      </c>
      <c r="U720" s="34">
        <v>0.2</v>
      </c>
      <c r="V720" s="626">
        <v>661300.93000000005</v>
      </c>
      <c r="W720" s="36">
        <v>0</v>
      </c>
      <c r="X720" s="35">
        <v>661300.93000000005</v>
      </c>
      <c r="Y720" s="35" t="e">
        <f>V720-#REF!</f>
        <v>#REF!</v>
      </c>
      <c r="Z720" s="117">
        <f t="shared" si="133"/>
        <v>0</v>
      </c>
      <c r="AA720" s="137"/>
      <c r="AB720" s="138"/>
      <c r="AC720" s="630"/>
      <c r="AD720" s="663">
        <v>12</v>
      </c>
    </row>
    <row r="721" spans="1:30" s="38" customFormat="1" x14ac:dyDescent="0.25">
      <c r="A721" s="621">
        <v>56</v>
      </c>
      <c r="B721" s="137">
        <v>1434</v>
      </c>
      <c r="C721" s="634" t="s">
        <v>1096</v>
      </c>
      <c r="D721" s="26" t="s">
        <v>1100</v>
      </c>
      <c r="E721" s="66"/>
      <c r="F721" s="23" t="s">
        <v>31</v>
      </c>
      <c r="G721" s="439" t="s">
        <v>30</v>
      </c>
      <c r="H721" s="23" t="s">
        <v>43</v>
      </c>
      <c r="I721" s="68" t="s">
        <v>983</v>
      </c>
      <c r="J721" s="23" t="s">
        <v>984</v>
      </c>
      <c r="K721" s="23"/>
      <c r="L721" s="32" t="s">
        <v>1098</v>
      </c>
      <c r="M721" s="28"/>
      <c r="N721" s="94"/>
      <c r="O721" s="30">
        <v>43229</v>
      </c>
      <c r="P721" s="17">
        <f t="shared" si="131"/>
        <v>45535</v>
      </c>
      <c r="Q721" s="31">
        <v>5</v>
      </c>
      <c r="R721" s="32">
        <v>60</v>
      </c>
      <c r="S721" s="32">
        <v>60</v>
      </c>
      <c r="T721" s="32">
        <f t="shared" si="134"/>
        <v>0</v>
      </c>
      <c r="U721" s="34">
        <v>0.2</v>
      </c>
      <c r="V721" s="626">
        <v>661300.93000000005</v>
      </c>
      <c r="W721" s="36">
        <v>0</v>
      </c>
      <c r="X721" s="35">
        <v>661300.93000000005</v>
      </c>
      <c r="Y721" s="35" t="e">
        <f>V721-#REF!</f>
        <v>#REF!</v>
      </c>
      <c r="Z721" s="117">
        <f t="shared" si="133"/>
        <v>0</v>
      </c>
      <c r="AA721" s="137"/>
      <c r="AB721" s="138"/>
      <c r="AC721" s="630"/>
      <c r="AD721" s="663">
        <v>12</v>
      </c>
    </row>
    <row r="722" spans="1:30" s="38" customFormat="1" x14ac:dyDescent="0.25">
      <c r="A722" s="621">
        <v>57</v>
      </c>
      <c r="B722" s="137">
        <v>1444</v>
      </c>
      <c r="C722" s="634" t="s">
        <v>1101</v>
      </c>
      <c r="D722" s="26" t="s">
        <v>1102</v>
      </c>
      <c r="E722" s="66"/>
      <c r="F722" s="23" t="s">
        <v>31</v>
      </c>
      <c r="G722" s="439" t="s">
        <v>30</v>
      </c>
      <c r="H722" s="23" t="s">
        <v>43</v>
      </c>
      <c r="I722" s="68" t="s">
        <v>983</v>
      </c>
      <c r="J722" s="23" t="s">
        <v>984</v>
      </c>
      <c r="K722" s="23"/>
      <c r="L722" s="32" t="s">
        <v>1098</v>
      </c>
      <c r="M722" s="28"/>
      <c r="N722" s="94"/>
      <c r="O722" s="30">
        <v>43229</v>
      </c>
      <c r="P722" s="17">
        <f t="shared" si="131"/>
        <v>45535</v>
      </c>
      <c r="Q722" s="31">
        <v>5</v>
      </c>
      <c r="R722" s="32">
        <v>60</v>
      </c>
      <c r="S722" s="32">
        <v>60</v>
      </c>
      <c r="T722" s="32">
        <f t="shared" si="134"/>
        <v>0</v>
      </c>
      <c r="U722" s="34">
        <v>0.2</v>
      </c>
      <c r="V722" s="626">
        <v>547411.55000000005</v>
      </c>
      <c r="W722" s="36">
        <v>0</v>
      </c>
      <c r="X722" s="35">
        <v>547411.55000000005</v>
      </c>
      <c r="Y722" s="35" t="e">
        <f>V722-#REF!</f>
        <v>#REF!</v>
      </c>
      <c r="Z722" s="117">
        <f t="shared" si="133"/>
        <v>0</v>
      </c>
      <c r="AA722" s="137"/>
      <c r="AB722" s="138"/>
      <c r="AC722" s="630"/>
      <c r="AD722" s="663">
        <v>12</v>
      </c>
    </row>
    <row r="723" spans="1:30" s="38" customFormat="1" x14ac:dyDescent="0.25">
      <c r="A723" s="621">
        <v>58</v>
      </c>
      <c r="B723" s="137">
        <v>1454</v>
      </c>
      <c r="C723" s="634" t="s">
        <v>1103</v>
      </c>
      <c r="D723" s="209"/>
      <c r="E723" s="23"/>
      <c r="F723" s="23" t="s">
        <v>73</v>
      </c>
      <c r="G723" s="439" t="s">
        <v>30</v>
      </c>
      <c r="H723" s="23" t="s">
        <v>43</v>
      </c>
      <c r="I723" s="68" t="s">
        <v>983</v>
      </c>
      <c r="J723" s="23" t="s">
        <v>984</v>
      </c>
      <c r="K723" s="23"/>
      <c r="L723" s="32" t="s">
        <v>1104</v>
      </c>
      <c r="M723" s="28"/>
      <c r="N723" s="94"/>
      <c r="O723" s="30">
        <v>42396</v>
      </c>
      <c r="P723" s="17">
        <f t="shared" si="131"/>
        <v>45535</v>
      </c>
      <c r="Q723" s="31">
        <v>5</v>
      </c>
      <c r="R723" s="32">
        <v>60</v>
      </c>
      <c r="S723" s="32">
        <f>R723</f>
        <v>60</v>
      </c>
      <c r="T723" s="32">
        <f t="shared" si="134"/>
        <v>0</v>
      </c>
      <c r="U723" s="34">
        <v>0.2</v>
      </c>
      <c r="V723" s="626">
        <v>584995</v>
      </c>
      <c r="W723" s="36">
        <v>0</v>
      </c>
      <c r="X723" s="35">
        <v>584995</v>
      </c>
      <c r="Y723" s="35" t="e">
        <f>V723-#REF!</f>
        <v>#REF!</v>
      </c>
      <c r="Z723" s="117">
        <f t="shared" si="133"/>
        <v>0</v>
      </c>
      <c r="AA723" s="137" t="s">
        <v>45</v>
      </c>
      <c r="AB723" s="138" t="s">
        <v>37</v>
      </c>
      <c r="AC723" s="630"/>
      <c r="AD723" s="663">
        <v>12</v>
      </c>
    </row>
    <row r="724" spans="1:30" s="38" customFormat="1" x14ac:dyDescent="0.25">
      <c r="A724" s="621">
        <v>59</v>
      </c>
      <c r="B724" s="137">
        <v>1478</v>
      </c>
      <c r="C724" s="634" t="s">
        <v>1105</v>
      </c>
      <c r="D724" s="26"/>
      <c r="E724" s="23" t="s">
        <v>1106</v>
      </c>
      <c r="F724" s="23" t="s">
        <v>133</v>
      </c>
      <c r="G724" s="439" t="s">
        <v>30</v>
      </c>
      <c r="H724" s="23" t="s">
        <v>43</v>
      </c>
      <c r="I724" s="68" t="s">
        <v>983</v>
      </c>
      <c r="J724" s="23" t="s">
        <v>984</v>
      </c>
      <c r="K724" s="23"/>
      <c r="L724" s="32" t="s">
        <v>1107</v>
      </c>
      <c r="M724" s="28"/>
      <c r="N724" s="94"/>
      <c r="O724" s="30">
        <v>43446</v>
      </c>
      <c r="P724" s="17">
        <f t="shared" si="131"/>
        <v>45535</v>
      </c>
      <c r="Q724" s="31">
        <v>5</v>
      </c>
      <c r="R724" s="32">
        <v>60</v>
      </c>
      <c r="S724" s="32">
        <v>60</v>
      </c>
      <c r="T724" s="32">
        <f t="shared" si="134"/>
        <v>0</v>
      </c>
      <c r="U724" s="34">
        <v>0.2</v>
      </c>
      <c r="V724" s="626">
        <v>689500</v>
      </c>
      <c r="W724" s="36">
        <v>0</v>
      </c>
      <c r="X724" s="35">
        <v>689500</v>
      </c>
      <c r="Y724" s="35" t="e">
        <f>V724-#REF!</f>
        <v>#REF!</v>
      </c>
      <c r="Z724" s="117">
        <f t="shared" si="133"/>
        <v>0</v>
      </c>
      <c r="AA724" s="137" t="s">
        <v>45</v>
      </c>
      <c r="AB724" s="138" t="s">
        <v>37</v>
      </c>
      <c r="AC724" s="630"/>
      <c r="AD724" s="663">
        <v>12</v>
      </c>
    </row>
    <row r="725" spans="1:30" s="38" customFormat="1" x14ac:dyDescent="0.25">
      <c r="A725" s="621">
        <v>60</v>
      </c>
      <c r="B725" s="137">
        <v>1479</v>
      </c>
      <c r="C725" s="634" t="s">
        <v>1105</v>
      </c>
      <c r="D725" s="26"/>
      <c r="E725" s="23" t="s">
        <v>1106</v>
      </c>
      <c r="F725" s="23" t="s">
        <v>133</v>
      </c>
      <c r="G725" s="439" t="s">
        <v>30</v>
      </c>
      <c r="H725" s="23" t="s">
        <v>43</v>
      </c>
      <c r="I725" s="68" t="s">
        <v>983</v>
      </c>
      <c r="J725" s="23" t="s">
        <v>984</v>
      </c>
      <c r="K725" s="23"/>
      <c r="L725" s="32" t="s">
        <v>1107</v>
      </c>
      <c r="M725" s="28"/>
      <c r="N725" s="94"/>
      <c r="O725" s="30">
        <v>41255</v>
      </c>
      <c r="P725" s="17">
        <f t="shared" si="131"/>
        <v>45535</v>
      </c>
      <c r="Q725" s="31">
        <v>5</v>
      </c>
      <c r="R725" s="32">
        <v>60</v>
      </c>
      <c r="S725" s="32">
        <f>R725</f>
        <v>60</v>
      </c>
      <c r="T725" s="32">
        <f t="shared" si="134"/>
        <v>0</v>
      </c>
      <c r="U725" s="34">
        <v>0.2</v>
      </c>
      <c r="V725" s="626">
        <v>689500</v>
      </c>
      <c r="W725" s="36">
        <v>0</v>
      </c>
      <c r="X725" s="35">
        <v>689500</v>
      </c>
      <c r="Y725" s="35" t="e">
        <f>V725-#REF!</f>
        <v>#REF!</v>
      </c>
      <c r="Z725" s="117">
        <f t="shared" si="133"/>
        <v>0</v>
      </c>
      <c r="AA725" s="137" t="s">
        <v>45</v>
      </c>
      <c r="AB725" s="138" t="s">
        <v>37</v>
      </c>
      <c r="AC725" s="630"/>
      <c r="AD725" s="663">
        <v>12</v>
      </c>
    </row>
    <row r="726" spans="1:30" s="38" customFormat="1" x14ac:dyDescent="0.25">
      <c r="A726" s="621">
        <v>61</v>
      </c>
      <c r="B726" s="137">
        <v>1492</v>
      </c>
      <c r="C726" s="634" t="s">
        <v>1108</v>
      </c>
      <c r="E726" s="210">
        <v>7060</v>
      </c>
      <c r="F726" s="23" t="s">
        <v>31</v>
      </c>
      <c r="G726" s="439" t="s">
        <v>30</v>
      </c>
      <c r="H726" s="23" t="s">
        <v>43</v>
      </c>
      <c r="I726" s="68" t="s">
        <v>983</v>
      </c>
      <c r="J726" s="23" t="s">
        <v>984</v>
      </c>
      <c r="K726" s="23"/>
      <c r="L726" s="32" t="s">
        <v>145</v>
      </c>
      <c r="M726" s="28"/>
      <c r="N726" s="94"/>
      <c r="O726" s="30">
        <v>43496</v>
      </c>
      <c r="P726" s="17">
        <f t="shared" si="131"/>
        <v>45535</v>
      </c>
      <c r="Q726" s="31">
        <v>5</v>
      </c>
      <c r="R726" s="32">
        <v>60</v>
      </c>
      <c r="S726" s="32">
        <f t="shared" ref="S726:S774" si="135">DATEDIF(O726,P726,"M")</f>
        <v>67</v>
      </c>
      <c r="T726" s="32">
        <v>0</v>
      </c>
      <c r="U726" s="34">
        <v>0.2</v>
      </c>
      <c r="V726" s="626">
        <v>831739.72249999992</v>
      </c>
      <c r="W726" s="36">
        <v>0</v>
      </c>
      <c r="X726" s="36">
        <f t="shared" ref="X726:X732" si="136">V726</f>
        <v>831739.72249999992</v>
      </c>
      <c r="Y726" s="35" t="e">
        <f>V726-#REF!</f>
        <v>#REF!</v>
      </c>
      <c r="Z726" s="117">
        <f>V726-X726</f>
        <v>0</v>
      </c>
      <c r="AA726" s="137"/>
      <c r="AB726" s="138"/>
      <c r="AC726" s="630"/>
      <c r="AD726" s="663">
        <v>12</v>
      </c>
    </row>
    <row r="727" spans="1:30" s="38" customFormat="1" x14ac:dyDescent="0.25">
      <c r="A727" s="621">
        <v>62</v>
      </c>
      <c r="B727" s="137">
        <v>1500</v>
      </c>
      <c r="C727" s="634" t="s">
        <v>1109</v>
      </c>
      <c r="D727" s="26"/>
      <c r="E727" s="210" t="s">
        <v>1110</v>
      </c>
      <c r="F727" s="23" t="s">
        <v>31</v>
      </c>
      <c r="G727" s="439" t="s">
        <v>30</v>
      </c>
      <c r="H727" s="23" t="s">
        <v>43</v>
      </c>
      <c r="I727" s="68" t="s">
        <v>983</v>
      </c>
      <c r="J727" s="23" t="s">
        <v>984</v>
      </c>
      <c r="K727" s="23"/>
      <c r="L727" s="32" t="s">
        <v>145</v>
      </c>
      <c r="M727" s="28"/>
      <c r="N727" s="94"/>
      <c r="O727" s="30">
        <v>43496</v>
      </c>
      <c r="P727" s="17">
        <f t="shared" si="131"/>
        <v>45535</v>
      </c>
      <c r="Q727" s="31">
        <v>5</v>
      </c>
      <c r="R727" s="32">
        <v>60</v>
      </c>
      <c r="S727" s="32">
        <f t="shared" si="135"/>
        <v>67</v>
      </c>
      <c r="T727" s="32">
        <v>0</v>
      </c>
      <c r="U727" s="34">
        <v>0.2</v>
      </c>
      <c r="V727" s="626">
        <v>398074.28549999994</v>
      </c>
      <c r="W727" s="36">
        <v>0</v>
      </c>
      <c r="X727" s="36">
        <f t="shared" si="136"/>
        <v>398074.28549999994</v>
      </c>
      <c r="Y727" s="35" t="e">
        <f>V727-#REF!</f>
        <v>#REF!</v>
      </c>
      <c r="Z727" s="117">
        <f t="shared" si="133"/>
        <v>0</v>
      </c>
      <c r="AA727" s="137" t="s">
        <v>45</v>
      </c>
      <c r="AB727" s="138" t="s">
        <v>37</v>
      </c>
      <c r="AC727" s="630"/>
      <c r="AD727" s="663">
        <v>12</v>
      </c>
    </row>
    <row r="728" spans="1:30" s="38" customFormat="1" x14ac:dyDescent="0.25">
      <c r="A728" s="621">
        <v>63</v>
      </c>
      <c r="B728" s="137">
        <v>1501</v>
      </c>
      <c r="C728" s="634" t="s">
        <v>1109</v>
      </c>
      <c r="D728" s="26"/>
      <c r="E728" s="210" t="s">
        <v>1110</v>
      </c>
      <c r="F728" s="23" t="s">
        <v>229</v>
      </c>
      <c r="G728" s="439" t="s">
        <v>30</v>
      </c>
      <c r="H728" s="23" t="s">
        <v>43</v>
      </c>
      <c r="I728" s="68" t="s">
        <v>983</v>
      </c>
      <c r="J728" s="23" t="s">
        <v>984</v>
      </c>
      <c r="K728" s="23"/>
      <c r="L728" s="32" t="s">
        <v>145</v>
      </c>
      <c r="M728" s="28"/>
      <c r="N728" s="94"/>
      <c r="O728" s="30">
        <v>43496</v>
      </c>
      <c r="P728" s="17">
        <f t="shared" si="131"/>
        <v>45535</v>
      </c>
      <c r="Q728" s="31">
        <v>5</v>
      </c>
      <c r="R728" s="32">
        <v>60</v>
      </c>
      <c r="S728" s="32">
        <f t="shared" si="135"/>
        <v>67</v>
      </c>
      <c r="T728" s="32">
        <v>0</v>
      </c>
      <c r="U728" s="34">
        <v>0.2</v>
      </c>
      <c r="V728" s="626">
        <v>398074.28549999994</v>
      </c>
      <c r="W728" s="36">
        <v>0</v>
      </c>
      <c r="X728" s="36">
        <f t="shared" si="136"/>
        <v>398074.28549999994</v>
      </c>
      <c r="Y728" s="35" t="e">
        <f>V728-#REF!</f>
        <v>#REF!</v>
      </c>
      <c r="Z728" s="117">
        <f t="shared" si="133"/>
        <v>0</v>
      </c>
      <c r="AA728" s="137" t="s">
        <v>45</v>
      </c>
      <c r="AB728" s="138" t="s">
        <v>37</v>
      </c>
      <c r="AC728" s="630"/>
      <c r="AD728" s="663">
        <v>12</v>
      </c>
    </row>
    <row r="729" spans="1:30" s="38" customFormat="1" x14ac:dyDescent="0.25">
      <c r="A729" s="621">
        <v>64</v>
      </c>
      <c r="B729" s="137">
        <v>1502</v>
      </c>
      <c r="C729" s="634" t="s">
        <v>1109</v>
      </c>
      <c r="D729" s="26"/>
      <c r="E729" s="210" t="s">
        <v>1110</v>
      </c>
      <c r="F729" s="23" t="s">
        <v>229</v>
      </c>
      <c r="G729" s="439" t="s">
        <v>30</v>
      </c>
      <c r="H729" s="23" t="s">
        <v>43</v>
      </c>
      <c r="I729" s="68" t="s">
        <v>983</v>
      </c>
      <c r="J729" s="23" t="s">
        <v>984</v>
      </c>
      <c r="K729" s="23"/>
      <c r="L729" s="32" t="s">
        <v>145</v>
      </c>
      <c r="M729" s="28"/>
      <c r="N729" s="94"/>
      <c r="O729" s="30">
        <v>43496</v>
      </c>
      <c r="P729" s="17">
        <f t="shared" si="131"/>
        <v>45535</v>
      </c>
      <c r="Q729" s="31">
        <v>5</v>
      </c>
      <c r="R729" s="32">
        <v>60</v>
      </c>
      <c r="S729" s="32">
        <f t="shared" si="135"/>
        <v>67</v>
      </c>
      <c r="T729" s="32">
        <v>0</v>
      </c>
      <c r="U729" s="34">
        <v>0.2</v>
      </c>
      <c r="V729" s="626">
        <v>398074.28549999994</v>
      </c>
      <c r="W729" s="36">
        <v>0</v>
      </c>
      <c r="X729" s="36">
        <f t="shared" si="136"/>
        <v>398074.28549999994</v>
      </c>
      <c r="Y729" s="35" t="e">
        <f>V729-#REF!</f>
        <v>#REF!</v>
      </c>
      <c r="Z729" s="117">
        <f t="shared" si="133"/>
        <v>0</v>
      </c>
      <c r="AA729" s="137" t="s">
        <v>45</v>
      </c>
      <c r="AB729" s="138" t="s">
        <v>37</v>
      </c>
      <c r="AC729" s="630"/>
      <c r="AD729" s="663">
        <v>12</v>
      </c>
    </row>
    <row r="730" spans="1:30" s="38" customFormat="1" x14ac:dyDescent="0.25">
      <c r="A730" s="621">
        <v>65</v>
      </c>
      <c r="B730" s="137">
        <v>1506</v>
      </c>
      <c r="C730" s="634" t="s">
        <v>1111</v>
      </c>
      <c r="D730" s="26"/>
      <c r="E730" s="23"/>
      <c r="F730" s="23" t="s">
        <v>73</v>
      </c>
      <c r="G730" s="439" t="s">
        <v>30</v>
      </c>
      <c r="H730" s="23" t="s">
        <v>43</v>
      </c>
      <c r="I730" s="68" t="s">
        <v>983</v>
      </c>
      <c r="J730" s="23" t="s">
        <v>984</v>
      </c>
      <c r="K730" s="23"/>
      <c r="L730" s="32" t="s">
        <v>1112</v>
      </c>
      <c r="M730" s="28"/>
      <c r="N730" s="94"/>
      <c r="O730" s="30">
        <v>43515</v>
      </c>
      <c r="P730" s="17">
        <f t="shared" ref="P730:P774" si="137">+$P$2</f>
        <v>45535</v>
      </c>
      <c r="Q730" s="31">
        <v>5</v>
      </c>
      <c r="R730" s="32">
        <v>60</v>
      </c>
      <c r="S730" s="32">
        <f t="shared" si="135"/>
        <v>66</v>
      </c>
      <c r="T730" s="32">
        <v>0</v>
      </c>
      <c r="U730" s="34">
        <v>0.2</v>
      </c>
      <c r="V730" s="626">
        <v>586396.75679999997</v>
      </c>
      <c r="W730" s="36">
        <v>0</v>
      </c>
      <c r="X730" s="36">
        <f t="shared" si="136"/>
        <v>586396.75679999997</v>
      </c>
      <c r="Y730" s="35" t="e">
        <f>V730-#REF!</f>
        <v>#REF!</v>
      </c>
      <c r="Z730" s="117">
        <f t="shared" ref="Z730:Z774" si="138">V730-X730</f>
        <v>0</v>
      </c>
      <c r="AA730" s="137" t="s">
        <v>45</v>
      </c>
      <c r="AB730" s="138" t="s">
        <v>37</v>
      </c>
      <c r="AC730" s="630"/>
      <c r="AD730" s="663">
        <v>12</v>
      </c>
    </row>
    <row r="731" spans="1:30" s="38" customFormat="1" x14ac:dyDescent="0.25">
      <c r="A731" s="621">
        <v>66</v>
      </c>
      <c r="B731" s="137">
        <v>1512</v>
      </c>
      <c r="C731" s="634" t="s">
        <v>1109</v>
      </c>
      <c r="D731" s="26"/>
      <c r="E731" s="210" t="s">
        <v>1110</v>
      </c>
      <c r="F731" s="23" t="s">
        <v>31</v>
      </c>
      <c r="G731" s="439" t="s">
        <v>30</v>
      </c>
      <c r="H731" s="23" t="s">
        <v>43</v>
      </c>
      <c r="I731" s="68" t="s">
        <v>983</v>
      </c>
      <c r="J731" s="23" t="s">
        <v>984</v>
      </c>
      <c r="K731" s="23"/>
      <c r="L731" s="32" t="s">
        <v>145</v>
      </c>
      <c r="M731" s="28"/>
      <c r="N731" s="94"/>
      <c r="O731" s="30">
        <v>43496</v>
      </c>
      <c r="P731" s="17">
        <f t="shared" si="137"/>
        <v>45535</v>
      </c>
      <c r="Q731" s="31">
        <v>5</v>
      </c>
      <c r="R731" s="32">
        <v>60</v>
      </c>
      <c r="S731" s="32">
        <f t="shared" si="135"/>
        <v>67</v>
      </c>
      <c r="T731" s="32">
        <v>0</v>
      </c>
      <c r="U731" s="34">
        <v>0.2</v>
      </c>
      <c r="V731" s="626">
        <v>398074.28549999994</v>
      </c>
      <c r="W731" s="36">
        <v>0</v>
      </c>
      <c r="X731" s="36">
        <f t="shared" si="136"/>
        <v>398074.28549999994</v>
      </c>
      <c r="Y731" s="35" t="e">
        <f>V731-#REF!</f>
        <v>#REF!</v>
      </c>
      <c r="Z731" s="117">
        <f t="shared" si="138"/>
        <v>0</v>
      </c>
      <c r="AA731" s="137" t="s">
        <v>45</v>
      </c>
      <c r="AB731" s="138" t="s">
        <v>37</v>
      </c>
      <c r="AC731" s="630"/>
      <c r="AD731" s="663">
        <v>12</v>
      </c>
    </row>
    <row r="732" spans="1:30" s="165" customFormat="1" x14ac:dyDescent="0.25">
      <c r="A732" s="621">
        <v>67</v>
      </c>
      <c r="B732" s="137">
        <v>1513</v>
      </c>
      <c r="C732" s="634" t="s">
        <v>1109</v>
      </c>
      <c r="D732" s="26"/>
      <c r="E732" s="210" t="s">
        <v>1110</v>
      </c>
      <c r="F732" s="23" t="s">
        <v>31</v>
      </c>
      <c r="G732" s="439" t="s">
        <v>30</v>
      </c>
      <c r="H732" s="23" t="s">
        <v>43</v>
      </c>
      <c r="I732" s="68" t="s">
        <v>983</v>
      </c>
      <c r="J732" s="23" t="s">
        <v>984</v>
      </c>
      <c r="K732" s="23"/>
      <c r="L732" s="32" t="s">
        <v>145</v>
      </c>
      <c r="M732" s="28"/>
      <c r="N732" s="94"/>
      <c r="O732" s="30">
        <v>43496</v>
      </c>
      <c r="P732" s="17">
        <f t="shared" si="137"/>
        <v>45535</v>
      </c>
      <c r="Q732" s="31">
        <v>5</v>
      </c>
      <c r="R732" s="32">
        <v>60</v>
      </c>
      <c r="S732" s="32">
        <f t="shared" si="135"/>
        <v>67</v>
      </c>
      <c r="T732" s="32">
        <v>0</v>
      </c>
      <c r="U732" s="34">
        <v>0.2</v>
      </c>
      <c r="V732" s="626">
        <v>398074.28549999994</v>
      </c>
      <c r="W732" s="36">
        <v>0</v>
      </c>
      <c r="X732" s="36">
        <f t="shared" si="136"/>
        <v>398074.28549999994</v>
      </c>
      <c r="Y732" s="35" t="e">
        <f>V732-#REF!</f>
        <v>#REF!</v>
      </c>
      <c r="Z732" s="117">
        <f t="shared" si="138"/>
        <v>0</v>
      </c>
      <c r="AA732" s="137" t="s">
        <v>45</v>
      </c>
      <c r="AB732" s="138" t="s">
        <v>37</v>
      </c>
      <c r="AC732" s="630"/>
      <c r="AD732" s="663">
        <v>12</v>
      </c>
    </row>
    <row r="733" spans="1:30" s="38" customFormat="1" ht="26.25" x14ac:dyDescent="0.25">
      <c r="A733" s="22">
        <v>68</v>
      </c>
      <c r="B733" s="23">
        <v>1657</v>
      </c>
      <c r="C733" s="214" t="s">
        <v>1113</v>
      </c>
      <c r="D733" s="211"/>
      <c r="E733" s="66" t="s">
        <v>1114</v>
      </c>
      <c r="F733" s="23" t="s">
        <v>378</v>
      </c>
      <c r="G733" s="439" t="s">
        <v>30</v>
      </c>
      <c r="H733" s="23" t="s">
        <v>65</v>
      </c>
      <c r="I733" s="68" t="s">
        <v>983</v>
      </c>
      <c r="J733" s="23" t="s">
        <v>984</v>
      </c>
      <c r="K733" s="66"/>
      <c r="L733" s="66" t="s">
        <v>964</v>
      </c>
      <c r="M733" s="119"/>
      <c r="N733" s="94"/>
      <c r="O733" s="396">
        <v>44200</v>
      </c>
      <c r="P733" s="17">
        <f t="shared" si="137"/>
        <v>45535</v>
      </c>
      <c r="Q733" s="31">
        <v>5</v>
      </c>
      <c r="R733" s="32">
        <v>60</v>
      </c>
      <c r="S733" s="32">
        <f t="shared" si="135"/>
        <v>43</v>
      </c>
      <c r="T733" s="32">
        <f t="shared" ref="T733:T774" si="139">R733-S733</f>
        <v>17</v>
      </c>
      <c r="U733" s="34">
        <v>0.2</v>
      </c>
      <c r="V733" s="35">
        <v>860016.09429999988</v>
      </c>
      <c r="W733" s="36">
        <f t="shared" ref="W733:W799" si="140">V733/R733</f>
        <v>14333.601571666664</v>
      </c>
      <c r="X733" s="36">
        <f t="shared" ref="X733:X773" si="141">S733*W733</f>
        <v>616344.86758166656</v>
      </c>
      <c r="Y733" s="35" t="e">
        <f>V733-#REF!</f>
        <v>#REF!</v>
      </c>
      <c r="Z733" s="36">
        <f t="shared" si="138"/>
        <v>243671.22671833332</v>
      </c>
      <c r="AA733" s="23" t="s">
        <v>45</v>
      </c>
      <c r="AB733" s="28" t="s">
        <v>232</v>
      </c>
      <c r="AC733" s="120"/>
    </row>
    <row r="734" spans="1:30" s="38" customFormat="1" x14ac:dyDescent="0.25">
      <c r="A734" s="22">
        <v>69</v>
      </c>
      <c r="B734" s="66">
        <v>1667</v>
      </c>
      <c r="C734" s="93" t="s">
        <v>1115</v>
      </c>
      <c r="D734" s="213" t="s">
        <v>1116</v>
      </c>
      <c r="E734" s="32"/>
      <c r="F734" s="23" t="s">
        <v>234</v>
      </c>
      <c r="G734" s="439" t="s">
        <v>30</v>
      </c>
      <c r="H734" s="23" t="s">
        <v>43</v>
      </c>
      <c r="I734" s="68" t="s">
        <v>983</v>
      </c>
      <c r="J734" s="23" t="s">
        <v>984</v>
      </c>
      <c r="K734" s="23"/>
      <c r="L734" s="23" t="s">
        <v>1117</v>
      </c>
      <c r="M734" s="28"/>
      <c r="N734" s="94"/>
      <c r="O734" s="30">
        <v>43796</v>
      </c>
      <c r="P734" s="17">
        <f t="shared" si="137"/>
        <v>45535</v>
      </c>
      <c r="Q734" s="31">
        <v>5</v>
      </c>
      <c r="R734" s="32">
        <v>60</v>
      </c>
      <c r="S734" s="32">
        <f t="shared" si="135"/>
        <v>57</v>
      </c>
      <c r="T734" s="32">
        <f t="shared" si="139"/>
        <v>3</v>
      </c>
      <c r="U734" s="34">
        <v>0.2</v>
      </c>
      <c r="V734" s="35">
        <v>629000</v>
      </c>
      <c r="W734" s="36">
        <f t="shared" si="140"/>
        <v>10483.333333333334</v>
      </c>
      <c r="X734" s="36">
        <f t="shared" si="141"/>
        <v>597550</v>
      </c>
      <c r="Y734" s="35" t="e">
        <f>V734-#REF!</f>
        <v>#REF!</v>
      </c>
      <c r="Z734" s="36">
        <f t="shared" si="138"/>
        <v>31450</v>
      </c>
      <c r="AA734" s="66"/>
      <c r="AB734" s="119"/>
      <c r="AC734" s="120"/>
    </row>
    <row r="735" spans="1:30" s="38" customFormat="1" x14ac:dyDescent="0.25">
      <c r="A735" s="22">
        <v>70</v>
      </c>
      <c r="B735" s="66">
        <v>1768</v>
      </c>
      <c r="C735" s="93" t="s">
        <v>1118</v>
      </c>
      <c r="D735" s="211" t="s">
        <v>1119</v>
      </c>
      <c r="E735" s="212"/>
      <c r="F735" s="23" t="s">
        <v>229</v>
      </c>
      <c r="G735" s="439" t="s">
        <v>30</v>
      </c>
      <c r="H735" s="23" t="s">
        <v>43</v>
      </c>
      <c r="I735" s="68" t="s">
        <v>983</v>
      </c>
      <c r="J735" s="23" t="s">
        <v>984</v>
      </c>
      <c r="K735" s="29"/>
      <c r="L735" s="294" t="s">
        <v>230</v>
      </c>
      <c r="M735" s="264"/>
      <c r="N735" s="94"/>
      <c r="O735" s="17" t="s">
        <v>1120</v>
      </c>
      <c r="P735" s="17">
        <f t="shared" si="137"/>
        <v>45535</v>
      </c>
      <c r="Q735" s="31">
        <v>5</v>
      </c>
      <c r="R735" s="32">
        <v>60</v>
      </c>
      <c r="S735" s="32">
        <f t="shared" si="135"/>
        <v>43</v>
      </c>
      <c r="T735" s="32">
        <f t="shared" si="139"/>
        <v>17</v>
      </c>
      <c r="U735" s="34">
        <v>0.2</v>
      </c>
      <c r="V735" s="35">
        <v>2010002.2042</v>
      </c>
      <c r="W735" s="36">
        <f t="shared" si="140"/>
        <v>33500.036736666669</v>
      </c>
      <c r="X735" s="36">
        <f t="shared" si="141"/>
        <v>1440501.5796766668</v>
      </c>
      <c r="Y735" s="35" t="e">
        <f>V735-#REF!</f>
        <v>#REF!</v>
      </c>
      <c r="Z735" s="36">
        <f t="shared" si="138"/>
        <v>569500.62452333327</v>
      </c>
      <c r="AA735" s="29" t="s">
        <v>45</v>
      </c>
      <c r="AB735" s="264" t="s">
        <v>232</v>
      </c>
      <c r="AC735" s="37"/>
    </row>
    <row r="736" spans="1:30" s="38" customFormat="1" x14ac:dyDescent="0.25">
      <c r="A736" s="22">
        <v>71</v>
      </c>
      <c r="B736" s="66">
        <v>1774</v>
      </c>
      <c r="C736" s="93" t="s">
        <v>1121</v>
      </c>
      <c r="D736" s="213"/>
      <c r="E736" s="32"/>
      <c r="F736" s="23" t="s">
        <v>234</v>
      </c>
      <c r="G736" s="439" t="s">
        <v>30</v>
      </c>
      <c r="H736" s="23" t="s">
        <v>43</v>
      </c>
      <c r="I736" s="68" t="s">
        <v>983</v>
      </c>
      <c r="J736" s="23" t="s">
        <v>984</v>
      </c>
      <c r="K736" s="23"/>
      <c r="L736" s="32" t="s">
        <v>1122</v>
      </c>
      <c r="M736" s="28"/>
      <c r="N736" s="94"/>
      <c r="O736" s="17" t="s">
        <v>1123</v>
      </c>
      <c r="P736" s="17">
        <f t="shared" si="137"/>
        <v>45535</v>
      </c>
      <c r="Q736" s="31">
        <v>5</v>
      </c>
      <c r="R736" s="32">
        <v>60</v>
      </c>
      <c r="S736" s="32">
        <f t="shared" si="135"/>
        <v>55</v>
      </c>
      <c r="T736" s="32">
        <f t="shared" si="139"/>
        <v>5</v>
      </c>
      <c r="U736" s="34">
        <v>0.2</v>
      </c>
      <c r="V736" s="35">
        <v>614198.75</v>
      </c>
      <c r="W736" s="36">
        <f t="shared" si="140"/>
        <v>10236.645833333334</v>
      </c>
      <c r="X736" s="36">
        <f t="shared" si="141"/>
        <v>563015.52083333337</v>
      </c>
      <c r="Y736" s="35" t="e">
        <f>V736-#REF!</f>
        <v>#REF!</v>
      </c>
      <c r="Z736" s="36">
        <f t="shared" si="138"/>
        <v>51183.229166666628</v>
      </c>
      <c r="AA736" s="66"/>
      <c r="AB736" s="119"/>
      <c r="AC736" s="120"/>
    </row>
    <row r="737" spans="1:29" s="38" customFormat="1" x14ac:dyDescent="0.25">
      <c r="A737" s="22">
        <v>72</v>
      </c>
      <c r="B737" s="66">
        <v>1823</v>
      </c>
      <c r="C737" s="93" t="s">
        <v>1124</v>
      </c>
      <c r="D737" s="211" t="s">
        <v>1125</v>
      </c>
      <c r="E737" s="212"/>
      <c r="F737" s="23" t="s">
        <v>229</v>
      </c>
      <c r="G737" s="439" t="s">
        <v>30</v>
      </c>
      <c r="H737" s="23" t="s">
        <v>43</v>
      </c>
      <c r="I737" s="68" t="s">
        <v>983</v>
      </c>
      <c r="J737" s="23" t="s">
        <v>984</v>
      </c>
      <c r="K737" s="29"/>
      <c r="L737" s="294" t="s">
        <v>1126</v>
      </c>
      <c r="M737" s="264"/>
      <c r="N737" s="94"/>
      <c r="O737" s="17" t="s">
        <v>1127</v>
      </c>
      <c r="P737" s="17">
        <f t="shared" si="137"/>
        <v>45535</v>
      </c>
      <c r="Q737" s="31">
        <v>5</v>
      </c>
      <c r="R737" s="32">
        <v>60</v>
      </c>
      <c r="S737" s="32">
        <f t="shared" si="135"/>
        <v>45</v>
      </c>
      <c r="T737" s="32">
        <f t="shared" si="139"/>
        <v>15</v>
      </c>
      <c r="U737" s="34">
        <v>0.2</v>
      </c>
      <c r="V737" s="35">
        <v>475362.53740000003</v>
      </c>
      <c r="W737" s="36">
        <f t="shared" si="140"/>
        <v>7922.7089566666673</v>
      </c>
      <c r="X737" s="36">
        <f t="shared" si="141"/>
        <v>356521.90305000002</v>
      </c>
      <c r="Y737" s="35" t="e">
        <f>V737-#REF!</f>
        <v>#REF!</v>
      </c>
      <c r="Z737" s="36">
        <f t="shared" si="138"/>
        <v>118840.63435000001</v>
      </c>
      <c r="AA737" s="29" t="s">
        <v>45</v>
      </c>
      <c r="AB737" s="264" t="s">
        <v>232</v>
      </c>
      <c r="AC737" s="37"/>
    </row>
    <row r="738" spans="1:29" s="38" customFormat="1" x14ac:dyDescent="0.25">
      <c r="A738" s="22">
        <v>73</v>
      </c>
      <c r="B738" s="66">
        <v>1837</v>
      </c>
      <c r="C738" s="93" t="s">
        <v>1128</v>
      </c>
      <c r="D738" s="26"/>
      <c r="E738" s="23"/>
      <c r="F738" s="23" t="s">
        <v>891</v>
      </c>
      <c r="G738" s="439" t="s">
        <v>30</v>
      </c>
      <c r="H738" s="23" t="s">
        <v>43</v>
      </c>
      <c r="I738" s="68" t="s">
        <v>983</v>
      </c>
      <c r="J738" s="23" t="s">
        <v>984</v>
      </c>
      <c r="K738" s="23"/>
      <c r="L738" s="32" t="s">
        <v>230</v>
      </c>
      <c r="M738" s="28"/>
      <c r="N738" s="94"/>
      <c r="O738" s="17">
        <v>43844</v>
      </c>
      <c r="P738" s="17">
        <f t="shared" si="137"/>
        <v>45535</v>
      </c>
      <c r="Q738" s="31">
        <v>5</v>
      </c>
      <c r="R738" s="32">
        <v>60</v>
      </c>
      <c r="S738" s="32">
        <f t="shared" si="135"/>
        <v>55</v>
      </c>
      <c r="T738" s="32">
        <f t="shared" si="139"/>
        <v>5</v>
      </c>
      <c r="U738" s="34">
        <v>0.2</v>
      </c>
      <c r="V738" s="35">
        <v>1441307.0999999999</v>
      </c>
      <c r="W738" s="36">
        <f t="shared" si="140"/>
        <v>24021.784999999996</v>
      </c>
      <c r="X738" s="36">
        <f t="shared" si="141"/>
        <v>1321198.1749999998</v>
      </c>
      <c r="Y738" s="35" t="e">
        <f>V738-#REF!</f>
        <v>#REF!</v>
      </c>
      <c r="Z738" s="36">
        <f t="shared" si="138"/>
        <v>120108.92500000005</v>
      </c>
      <c r="AA738" s="66"/>
      <c r="AB738" s="119"/>
      <c r="AC738" s="120"/>
    </row>
    <row r="739" spans="1:29" s="38" customFormat="1" x14ac:dyDescent="0.25">
      <c r="A739" s="22">
        <v>74</v>
      </c>
      <c r="B739" s="66">
        <v>1838</v>
      </c>
      <c r="C739" s="93" t="s">
        <v>1128</v>
      </c>
      <c r="D739" s="211" t="s">
        <v>1129</v>
      </c>
      <c r="E739" s="212"/>
      <c r="F739" s="23" t="s">
        <v>646</v>
      </c>
      <c r="G739" s="439" t="s">
        <v>30</v>
      </c>
      <c r="H739" s="23" t="s">
        <v>43</v>
      </c>
      <c r="I739" s="68" t="s">
        <v>983</v>
      </c>
      <c r="J739" s="23" t="s">
        <v>984</v>
      </c>
      <c r="K739" s="29"/>
      <c r="L739" s="294" t="s">
        <v>230</v>
      </c>
      <c r="M739" s="264"/>
      <c r="N739" s="94"/>
      <c r="O739" s="17" t="s">
        <v>1120</v>
      </c>
      <c r="P739" s="17">
        <f t="shared" si="137"/>
        <v>45535</v>
      </c>
      <c r="Q739" s="31">
        <v>5</v>
      </c>
      <c r="R739" s="32">
        <v>60</v>
      </c>
      <c r="S739" s="32">
        <f t="shared" si="135"/>
        <v>43</v>
      </c>
      <c r="T739" s="32">
        <f t="shared" si="139"/>
        <v>17</v>
      </c>
      <c r="U739" s="34">
        <v>0.2</v>
      </c>
      <c r="V739" s="35">
        <v>1441307.0999999999</v>
      </c>
      <c r="W739" s="36">
        <f t="shared" si="140"/>
        <v>24021.784999999996</v>
      </c>
      <c r="X739" s="36">
        <f t="shared" si="141"/>
        <v>1032936.7549999999</v>
      </c>
      <c r="Y739" s="35" t="e">
        <f>V739-#REF!</f>
        <v>#REF!</v>
      </c>
      <c r="Z739" s="36">
        <f t="shared" si="138"/>
        <v>408370.34499999997</v>
      </c>
      <c r="AA739" s="29" t="s">
        <v>45</v>
      </c>
      <c r="AB739" s="264" t="s">
        <v>232</v>
      </c>
      <c r="AC739" s="37"/>
    </row>
    <row r="740" spans="1:29" s="38" customFormat="1" x14ac:dyDescent="0.25">
      <c r="A740" s="22">
        <v>75</v>
      </c>
      <c r="B740" s="66">
        <v>1847</v>
      </c>
      <c r="C740" s="93" t="s">
        <v>1130</v>
      </c>
      <c r="D740" s="211" t="s">
        <v>1131</v>
      </c>
      <c r="E740" s="212"/>
      <c r="F740" s="23" t="s">
        <v>540</v>
      </c>
      <c r="G740" s="439" t="s">
        <v>30</v>
      </c>
      <c r="H740" s="23" t="s">
        <v>43</v>
      </c>
      <c r="I740" s="68" t="s">
        <v>983</v>
      </c>
      <c r="J740" s="23" t="s">
        <v>984</v>
      </c>
      <c r="K740" s="29"/>
      <c r="L740" s="294" t="s">
        <v>964</v>
      </c>
      <c r="M740" s="264"/>
      <c r="N740" s="94"/>
      <c r="O740" s="17" t="s">
        <v>965</v>
      </c>
      <c r="P740" s="17">
        <f t="shared" si="137"/>
        <v>45535</v>
      </c>
      <c r="Q740" s="31">
        <v>5</v>
      </c>
      <c r="R740" s="32">
        <v>60</v>
      </c>
      <c r="S740" s="32">
        <f t="shared" si="135"/>
        <v>43</v>
      </c>
      <c r="T740" s="32">
        <f t="shared" si="139"/>
        <v>17</v>
      </c>
      <c r="U740" s="34">
        <v>0.2</v>
      </c>
      <c r="V740" s="35">
        <v>860016.09429999988</v>
      </c>
      <c r="W740" s="36">
        <f t="shared" si="140"/>
        <v>14333.601571666664</v>
      </c>
      <c r="X740" s="36">
        <f t="shared" si="141"/>
        <v>616344.86758166656</v>
      </c>
      <c r="Y740" s="35" t="e">
        <f>V740-#REF!</f>
        <v>#REF!</v>
      </c>
      <c r="Z740" s="36">
        <f t="shared" si="138"/>
        <v>243671.22671833332</v>
      </c>
      <c r="AA740" s="29" t="s">
        <v>45</v>
      </c>
      <c r="AB740" s="264" t="s">
        <v>232</v>
      </c>
      <c r="AC740" s="37"/>
    </row>
    <row r="741" spans="1:29" s="38" customFormat="1" x14ac:dyDescent="0.25">
      <c r="A741" s="22">
        <v>76</v>
      </c>
      <c r="B741" s="66">
        <v>1864</v>
      </c>
      <c r="C741" s="93" t="s">
        <v>1132</v>
      </c>
      <c r="D741" s="211" t="s">
        <v>1133</v>
      </c>
      <c r="E741" s="212"/>
      <c r="F741" s="23" t="s">
        <v>671</v>
      </c>
      <c r="G741" s="439" t="s">
        <v>30</v>
      </c>
      <c r="H741" s="23" t="s">
        <v>43</v>
      </c>
      <c r="I741" s="68" t="s">
        <v>983</v>
      </c>
      <c r="J741" s="23" t="s">
        <v>984</v>
      </c>
      <c r="K741" s="29"/>
      <c r="L741" s="294" t="s">
        <v>1126</v>
      </c>
      <c r="M741" s="264"/>
      <c r="N741" s="94"/>
      <c r="O741" s="17" t="s">
        <v>1127</v>
      </c>
      <c r="P741" s="17">
        <f t="shared" si="137"/>
        <v>45535</v>
      </c>
      <c r="Q741" s="31">
        <v>5</v>
      </c>
      <c r="R741" s="32">
        <v>60</v>
      </c>
      <c r="S741" s="32">
        <f t="shared" si="135"/>
        <v>45</v>
      </c>
      <c r="T741" s="32">
        <f t="shared" si="139"/>
        <v>15</v>
      </c>
      <c r="U741" s="34">
        <v>0.2</v>
      </c>
      <c r="V741" s="35">
        <v>680725.59479999996</v>
      </c>
      <c r="W741" s="36">
        <f t="shared" si="140"/>
        <v>11345.426579999999</v>
      </c>
      <c r="X741" s="36">
        <f t="shared" si="141"/>
        <v>510544.19609999994</v>
      </c>
      <c r="Y741" s="35" t="e">
        <f>V741-#REF!</f>
        <v>#REF!</v>
      </c>
      <c r="Z741" s="36">
        <f t="shared" si="138"/>
        <v>170181.39870000002</v>
      </c>
      <c r="AA741" s="29" t="s">
        <v>45</v>
      </c>
      <c r="AB741" s="264" t="s">
        <v>232</v>
      </c>
      <c r="AC741" s="37"/>
    </row>
    <row r="742" spans="1:29" s="38" customFormat="1" x14ac:dyDescent="0.25">
      <c r="A742" s="22">
        <v>77</v>
      </c>
      <c r="B742" s="66">
        <v>1868</v>
      </c>
      <c r="C742" s="93" t="s">
        <v>1132</v>
      </c>
      <c r="D742" s="211" t="s">
        <v>1134</v>
      </c>
      <c r="E742" s="212"/>
      <c r="F742" s="23" t="s">
        <v>475</v>
      </c>
      <c r="G742" s="439" t="s">
        <v>30</v>
      </c>
      <c r="H742" s="23" t="s">
        <v>43</v>
      </c>
      <c r="I742" s="68" t="s">
        <v>983</v>
      </c>
      <c r="J742" s="23" t="s">
        <v>984</v>
      </c>
      <c r="K742" s="29"/>
      <c r="L742" s="294" t="s">
        <v>1126</v>
      </c>
      <c r="M742" s="264"/>
      <c r="N742" s="94"/>
      <c r="O742" s="17" t="s">
        <v>1127</v>
      </c>
      <c r="P742" s="17">
        <f t="shared" si="137"/>
        <v>45535</v>
      </c>
      <c r="Q742" s="31">
        <v>5</v>
      </c>
      <c r="R742" s="32">
        <v>60</v>
      </c>
      <c r="S742" s="32">
        <f t="shared" si="135"/>
        <v>45</v>
      </c>
      <c r="T742" s="32">
        <f t="shared" si="139"/>
        <v>15</v>
      </c>
      <c r="U742" s="34">
        <v>0.2</v>
      </c>
      <c r="V742" s="35">
        <v>680725.59479999996</v>
      </c>
      <c r="W742" s="36">
        <f t="shared" si="140"/>
        <v>11345.426579999999</v>
      </c>
      <c r="X742" s="36">
        <f t="shared" si="141"/>
        <v>510544.19609999994</v>
      </c>
      <c r="Y742" s="35" t="e">
        <f>V742-#REF!</f>
        <v>#REF!</v>
      </c>
      <c r="Z742" s="36">
        <f t="shared" si="138"/>
        <v>170181.39870000002</v>
      </c>
      <c r="AA742" s="29" t="s">
        <v>45</v>
      </c>
      <c r="AB742" s="264" t="s">
        <v>232</v>
      </c>
      <c r="AC742" s="37"/>
    </row>
    <row r="743" spans="1:29" s="38" customFormat="1" x14ac:dyDescent="0.25">
      <c r="A743" s="22">
        <v>78</v>
      </c>
      <c r="B743" s="66">
        <v>1887</v>
      </c>
      <c r="C743" s="93" t="s">
        <v>1132</v>
      </c>
      <c r="D743" s="211" t="s">
        <v>1135</v>
      </c>
      <c r="E743" s="212"/>
      <c r="F743" s="23" t="s">
        <v>31</v>
      </c>
      <c r="G743" s="439" t="s">
        <v>30</v>
      </c>
      <c r="H743" s="23" t="s">
        <v>43</v>
      </c>
      <c r="I743" s="68" t="s">
        <v>983</v>
      </c>
      <c r="J743" s="23" t="s">
        <v>984</v>
      </c>
      <c r="K743" s="29"/>
      <c r="L743" s="294" t="s">
        <v>360</v>
      </c>
      <c r="M743" s="264"/>
      <c r="N743" s="94"/>
      <c r="O743" s="17" t="s">
        <v>361</v>
      </c>
      <c r="P743" s="17">
        <f t="shared" si="137"/>
        <v>45535</v>
      </c>
      <c r="Q743" s="31">
        <v>5</v>
      </c>
      <c r="R743" s="32">
        <v>60</v>
      </c>
      <c r="S743" s="32">
        <f t="shared" si="135"/>
        <v>45</v>
      </c>
      <c r="T743" s="32">
        <f t="shared" si="139"/>
        <v>15</v>
      </c>
      <c r="U743" s="34">
        <v>0.2</v>
      </c>
      <c r="V743" s="35">
        <v>782428.37199999997</v>
      </c>
      <c r="W743" s="36">
        <f t="shared" si="140"/>
        <v>13040.472866666667</v>
      </c>
      <c r="X743" s="36">
        <f t="shared" si="141"/>
        <v>586821.27899999998</v>
      </c>
      <c r="Y743" s="35" t="e">
        <f>V743-#REF!</f>
        <v>#REF!</v>
      </c>
      <c r="Z743" s="36">
        <f t="shared" si="138"/>
        <v>195607.09299999999</v>
      </c>
      <c r="AA743" s="29" t="s">
        <v>45</v>
      </c>
      <c r="AB743" s="264" t="s">
        <v>232</v>
      </c>
      <c r="AC743" s="37"/>
    </row>
    <row r="744" spans="1:29" s="38" customFormat="1" x14ac:dyDescent="0.25">
      <c r="A744" s="22">
        <v>79</v>
      </c>
      <c r="B744" s="66">
        <v>1888</v>
      </c>
      <c r="C744" s="93" t="s">
        <v>1132</v>
      </c>
      <c r="D744" s="211" t="s">
        <v>1136</v>
      </c>
      <c r="E744" s="212"/>
      <c r="F744" s="23" t="s">
        <v>671</v>
      </c>
      <c r="G744" s="439" t="s">
        <v>30</v>
      </c>
      <c r="H744" s="23" t="s">
        <v>43</v>
      </c>
      <c r="I744" s="68" t="s">
        <v>983</v>
      </c>
      <c r="J744" s="23" t="s">
        <v>984</v>
      </c>
      <c r="K744" s="29"/>
      <c r="L744" s="294" t="s">
        <v>360</v>
      </c>
      <c r="M744" s="264"/>
      <c r="N744" s="94"/>
      <c r="O744" s="17" t="s">
        <v>361</v>
      </c>
      <c r="P744" s="17">
        <f t="shared" si="137"/>
        <v>45535</v>
      </c>
      <c r="Q744" s="31">
        <v>5</v>
      </c>
      <c r="R744" s="32">
        <v>60</v>
      </c>
      <c r="S744" s="32">
        <f t="shared" si="135"/>
        <v>45</v>
      </c>
      <c r="T744" s="32">
        <f t="shared" si="139"/>
        <v>15</v>
      </c>
      <c r="U744" s="34">
        <v>0.2</v>
      </c>
      <c r="V744" s="35">
        <v>782428.37199999997</v>
      </c>
      <c r="W744" s="36">
        <f t="shared" si="140"/>
        <v>13040.472866666667</v>
      </c>
      <c r="X744" s="36">
        <f t="shared" si="141"/>
        <v>586821.27899999998</v>
      </c>
      <c r="Y744" s="35" t="e">
        <f>V744-#REF!</f>
        <v>#REF!</v>
      </c>
      <c r="Z744" s="36">
        <f t="shared" si="138"/>
        <v>195607.09299999999</v>
      </c>
      <c r="AA744" s="29" t="s">
        <v>45</v>
      </c>
      <c r="AB744" s="264" t="s">
        <v>232</v>
      </c>
      <c r="AC744" s="37"/>
    </row>
    <row r="745" spans="1:29" s="38" customFormat="1" x14ac:dyDescent="0.25">
      <c r="A745" s="22">
        <v>80</v>
      </c>
      <c r="B745" s="66">
        <v>1950</v>
      </c>
      <c r="C745" s="93" t="s">
        <v>1137</v>
      </c>
      <c r="D745" s="348" t="s">
        <v>1138</v>
      </c>
      <c r="E745" s="97"/>
      <c r="F745" s="97" t="s">
        <v>1139</v>
      </c>
      <c r="G745" s="439" t="s">
        <v>30</v>
      </c>
      <c r="H745" s="97" t="s">
        <v>43</v>
      </c>
      <c r="I745" s="68" t="s">
        <v>983</v>
      </c>
      <c r="J745" s="23" t="s">
        <v>984</v>
      </c>
      <c r="K745" s="42"/>
      <c r="L745" s="97" t="s">
        <v>1140</v>
      </c>
      <c r="M745" s="45"/>
      <c r="N745" s="94"/>
      <c r="O745" s="100">
        <v>44238</v>
      </c>
      <c r="P745" s="17">
        <f t="shared" si="137"/>
        <v>45535</v>
      </c>
      <c r="Q745" s="48">
        <v>5</v>
      </c>
      <c r="R745" s="56">
        <v>60</v>
      </c>
      <c r="S745" s="56">
        <f t="shared" si="135"/>
        <v>42</v>
      </c>
      <c r="T745" s="32">
        <f t="shared" si="139"/>
        <v>18</v>
      </c>
      <c r="U745" s="50">
        <v>0.2</v>
      </c>
      <c r="V745" s="35">
        <v>1608000</v>
      </c>
      <c r="W745" s="36">
        <f t="shared" si="140"/>
        <v>26800</v>
      </c>
      <c r="X745" s="36">
        <f t="shared" si="141"/>
        <v>1125600</v>
      </c>
      <c r="Y745" s="35" t="e">
        <f>V745-#REF!</f>
        <v>#REF!</v>
      </c>
      <c r="Z745" s="36">
        <f t="shared" si="138"/>
        <v>482400</v>
      </c>
      <c r="AA745" s="97"/>
      <c r="AB745" s="122"/>
      <c r="AC745" s="120"/>
    </row>
    <row r="746" spans="1:29" s="38" customFormat="1" x14ac:dyDescent="0.25">
      <c r="A746" s="22">
        <v>81</v>
      </c>
      <c r="B746" s="295">
        <v>1965</v>
      </c>
      <c r="C746" s="93" t="s">
        <v>1141</v>
      </c>
      <c r="D746" s="133"/>
      <c r="E746" s="94"/>
      <c r="F746" s="295" t="s">
        <v>832</v>
      </c>
      <c r="G746" s="439" t="s">
        <v>30</v>
      </c>
      <c r="H746" s="295" t="s">
        <v>43</v>
      </c>
      <c r="I746" s="68" t="s">
        <v>983</v>
      </c>
      <c r="J746" s="23" t="s">
        <v>984</v>
      </c>
      <c r="K746" s="94"/>
      <c r="L746" s="94"/>
      <c r="M746" s="339"/>
      <c r="N746" s="94"/>
      <c r="O746" s="406">
        <v>44516</v>
      </c>
      <c r="P746" s="17">
        <f t="shared" si="137"/>
        <v>45535</v>
      </c>
      <c r="Q746" s="66">
        <v>5</v>
      </c>
      <c r="R746" s="66">
        <v>60</v>
      </c>
      <c r="S746" s="66">
        <f t="shared" si="135"/>
        <v>33</v>
      </c>
      <c r="T746" s="32">
        <f t="shared" si="139"/>
        <v>27</v>
      </c>
      <c r="U746" s="95">
        <v>0.2</v>
      </c>
      <c r="V746" s="35">
        <v>932467.4</v>
      </c>
      <c r="W746" s="36">
        <f t="shared" si="140"/>
        <v>15541.123333333333</v>
      </c>
      <c r="X746" s="36">
        <f t="shared" si="141"/>
        <v>512857.07</v>
      </c>
      <c r="Y746" s="35" t="e">
        <f>V746-#REF!</f>
        <v>#REF!</v>
      </c>
      <c r="Z746" s="36">
        <f t="shared" si="138"/>
        <v>419610.33</v>
      </c>
      <c r="AA746" s="97"/>
      <c r="AB746" s="122"/>
      <c r="AC746" s="120"/>
    </row>
    <row r="747" spans="1:29" s="38" customFormat="1" x14ac:dyDescent="0.25">
      <c r="A747" s="22">
        <v>82</v>
      </c>
      <c r="B747" s="295" t="s">
        <v>110</v>
      </c>
      <c r="C747" s="93" t="s">
        <v>1142</v>
      </c>
      <c r="D747" s="133"/>
      <c r="E747" s="94"/>
      <c r="F747" s="295" t="s">
        <v>832</v>
      </c>
      <c r="G747" s="439" t="s">
        <v>30</v>
      </c>
      <c r="H747" s="295" t="s">
        <v>43</v>
      </c>
      <c r="I747" s="68" t="s">
        <v>983</v>
      </c>
      <c r="J747" s="23" t="s">
        <v>984</v>
      </c>
      <c r="K747" s="94"/>
      <c r="L747" s="94"/>
      <c r="M747" s="339"/>
      <c r="N747" s="94"/>
      <c r="O747" s="406">
        <v>44516</v>
      </c>
      <c r="P747" s="17">
        <f t="shared" si="137"/>
        <v>45535</v>
      </c>
      <c r="Q747" s="66">
        <v>5</v>
      </c>
      <c r="R747" s="66">
        <v>60</v>
      </c>
      <c r="S747" s="66">
        <f t="shared" si="135"/>
        <v>33</v>
      </c>
      <c r="T747" s="32">
        <f t="shared" si="139"/>
        <v>27</v>
      </c>
      <c r="U747" s="95">
        <v>0.2</v>
      </c>
      <c r="V747" s="35">
        <v>87362.54</v>
      </c>
      <c r="W747" s="36">
        <f t="shared" si="140"/>
        <v>1456.0423333333333</v>
      </c>
      <c r="X747" s="36">
        <f t="shared" si="141"/>
        <v>48049.396999999997</v>
      </c>
      <c r="Y747" s="35" t="e">
        <f>V747-#REF!</f>
        <v>#REF!</v>
      </c>
      <c r="Z747" s="36">
        <f t="shared" si="138"/>
        <v>39313.142999999996</v>
      </c>
      <c r="AA747" s="97"/>
      <c r="AB747" s="122"/>
      <c r="AC747" s="120"/>
    </row>
    <row r="748" spans="1:29" s="38" customFormat="1" x14ac:dyDescent="0.25">
      <c r="A748" s="22">
        <v>83</v>
      </c>
      <c r="B748" s="295" t="s">
        <v>110</v>
      </c>
      <c r="C748" s="93" t="s">
        <v>1142</v>
      </c>
      <c r="D748" s="133"/>
      <c r="E748" s="94"/>
      <c r="F748" s="295" t="s">
        <v>832</v>
      </c>
      <c r="G748" s="439" t="s">
        <v>30</v>
      </c>
      <c r="H748" s="295" t="s">
        <v>43</v>
      </c>
      <c r="I748" s="68" t="s">
        <v>983</v>
      </c>
      <c r="J748" s="23" t="s">
        <v>984</v>
      </c>
      <c r="K748" s="94"/>
      <c r="L748" s="94"/>
      <c r="M748" s="339"/>
      <c r="N748" s="94"/>
      <c r="O748" s="406">
        <v>44516</v>
      </c>
      <c r="P748" s="17">
        <f t="shared" si="137"/>
        <v>45535</v>
      </c>
      <c r="Q748" s="66">
        <v>5</v>
      </c>
      <c r="R748" s="66">
        <v>60</v>
      </c>
      <c r="S748" s="66">
        <f t="shared" si="135"/>
        <v>33</v>
      </c>
      <c r="T748" s="32">
        <f t="shared" si="139"/>
        <v>27</v>
      </c>
      <c r="U748" s="95">
        <v>0.2</v>
      </c>
      <c r="V748" s="35">
        <v>87362.54</v>
      </c>
      <c r="W748" s="36">
        <f t="shared" si="140"/>
        <v>1456.0423333333333</v>
      </c>
      <c r="X748" s="36">
        <f t="shared" si="141"/>
        <v>48049.396999999997</v>
      </c>
      <c r="Y748" s="35" t="e">
        <f>V748-#REF!</f>
        <v>#REF!</v>
      </c>
      <c r="Z748" s="36">
        <f t="shared" si="138"/>
        <v>39313.142999999996</v>
      </c>
      <c r="AA748" s="97"/>
      <c r="AB748" s="122"/>
      <c r="AC748" s="120"/>
    </row>
    <row r="749" spans="1:29" s="38" customFormat="1" x14ac:dyDescent="0.25">
      <c r="A749" s="22">
        <v>84</v>
      </c>
      <c r="B749" s="295" t="s">
        <v>110</v>
      </c>
      <c r="C749" s="93" t="s">
        <v>1143</v>
      </c>
      <c r="D749" s="133"/>
      <c r="E749" s="94"/>
      <c r="F749" s="295" t="s">
        <v>685</v>
      </c>
      <c r="G749" s="439" t="s">
        <v>30</v>
      </c>
      <c r="H749" s="295" t="s">
        <v>43</v>
      </c>
      <c r="I749" s="68" t="s">
        <v>983</v>
      </c>
      <c r="J749" s="23" t="s">
        <v>984</v>
      </c>
      <c r="K749" s="94"/>
      <c r="L749" s="94"/>
      <c r="M749" s="339"/>
      <c r="N749" s="94"/>
      <c r="O749" s="406">
        <v>44549</v>
      </c>
      <c r="P749" s="17">
        <f t="shared" si="137"/>
        <v>45535</v>
      </c>
      <c r="Q749" s="66">
        <v>5</v>
      </c>
      <c r="R749" s="66">
        <v>60</v>
      </c>
      <c r="S749" s="66">
        <f t="shared" si="135"/>
        <v>32</v>
      </c>
      <c r="T749" s="32">
        <f t="shared" si="139"/>
        <v>28</v>
      </c>
      <c r="U749" s="95">
        <v>0.2</v>
      </c>
      <c r="V749" s="35">
        <v>834011.86</v>
      </c>
      <c r="W749" s="36">
        <f t="shared" si="140"/>
        <v>13900.197666666667</v>
      </c>
      <c r="X749" s="36">
        <f t="shared" si="141"/>
        <v>444806.32533333334</v>
      </c>
      <c r="Y749" s="35" t="e">
        <f>V749-#REF!</f>
        <v>#REF!</v>
      </c>
      <c r="Z749" s="36">
        <f t="shared" si="138"/>
        <v>389205.53466666664</v>
      </c>
      <c r="AA749" s="97"/>
      <c r="AB749" s="122"/>
      <c r="AC749" s="120"/>
    </row>
    <row r="750" spans="1:29" s="38" customFormat="1" x14ac:dyDescent="0.25">
      <c r="A750" s="22">
        <v>85</v>
      </c>
      <c r="B750" s="295" t="s">
        <v>110</v>
      </c>
      <c r="C750" s="93" t="s">
        <v>1143</v>
      </c>
      <c r="D750" s="133"/>
      <c r="E750" s="94"/>
      <c r="F750" s="295" t="s">
        <v>1144</v>
      </c>
      <c r="G750" s="439" t="s">
        <v>30</v>
      </c>
      <c r="H750" s="295" t="s">
        <v>43</v>
      </c>
      <c r="I750" s="68" t="s">
        <v>983</v>
      </c>
      <c r="J750" s="23" t="s">
        <v>984</v>
      </c>
      <c r="K750" s="94"/>
      <c r="L750" s="94"/>
      <c r="M750" s="339"/>
      <c r="N750" s="94"/>
      <c r="O750" s="406">
        <v>44549</v>
      </c>
      <c r="P750" s="17">
        <f t="shared" si="137"/>
        <v>45535</v>
      </c>
      <c r="Q750" s="66">
        <v>5</v>
      </c>
      <c r="R750" s="66">
        <v>60</v>
      </c>
      <c r="S750" s="66">
        <f t="shared" si="135"/>
        <v>32</v>
      </c>
      <c r="T750" s="32">
        <f t="shared" si="139"/>
        <v>28</v>
      </c>
      <c r="U750" s="95">
        <v>0.2</v>
      </c>
      <c r="V750" s="35">
        <v>834011.86</v>
      </c>
      <c r="W750" s="36">
        <f t="shared" si="140"/>
        <v>13900.197666666667</v>
      </c>
      <c r="X750" s="36">
        <f t="shared" si="141"/>
        <v>444806.32533333334</v>
      </c>
      <c r="Y750" s="35" t="e">
        <f>V750-#REF!</f>
        <v>#REF!</v>
      </c>
      <c r="Z750" s="36">
        <f t="shared" si="138"/>
        <v>389205.53466666664</v>
      </c>
      <c r="AA750" s="97"/>
      <c r="AB750" s="122"/>
      <c r="AC750" s="120"/>
    </row>
    <row r="751" spans="1:29" s="38" customFormat="1" x14ac:dyDescent="0.25">
      <c r="A751" s="22">
        <v>86</v>
      </c>
      <c r="B751" s="295" t="s">
        <v>110</v>
      </c>
      <c r="C751" s="93" t="s">
        <v>1143</v>
      </c>
      <c r="D751" s="133"/>
      <c r="E751" s="94"/>
      <c r="F751" s="295" t="s">
        <v>1145</v>
      </c>
      <c r="G751" s="439" t="s">
        <v>30</v>
      </c>
      <c r="H751" s="295"/>
      <c r="I751" s="68" t="s">
        <v>983</v>
      </c>
      <c r="J751" s="23" t="s">
        <v>984</v>
      </c>
      <c r="K751" s="94"/>
      <c r="L751" s="94"/>
      <c r="M751" s="339"/>
      <c r="N751" s="94"/>
      <c r="O751" s="406">
        <v>44549</v>
      </c>
      <c r="P751" s="17">
        <f t="shared" si="137"/>
        <v>45535</v>
      </c>
      <c r="Q751" s="66">
        <v>5</v>
      </c>
      <c r="R751" s="66">
        <v>60</v>
      </c>
      <c r="S751" s="66">
        <f t="shared" si="135"/>
        <v>32</v>
      </c>
      <c r="T751" s="32">
        <f t="shared" si="139"/>
        <v>28</v>
      </c>
      <c r="U751" s="95">
        <v>0.2</v>
      </c>
      <c r="V751" s="35">
        <v>533135.93000000005</v>
      </c>
      <c r="W751" s="36">
        <f t="shared" si="140"/>
        <v>8885.5988333333335</v>
      </c>
      <c r="X751" s="36">
        <f t="shared" si="141"/>
        <v>284339.16266666667</v>
      </c>
      <c r="Y751" s="35" t="e">
        <f>V751-#REF!</f>
        <v>#REF!</v>
      </c>
      <c r="Z751" s="36">
        <f t="shared" si="138"/>
        <v>248796.76733333338</v>
      </c>
      <c r="AA751" s="97"/>
      <c r="AB751" s="122"/>
      <c r="AC751" s="120"/>
    </row>
    <row r="752" spans="1:29" s="38" customFormat="1" x14ac:dyDescent="0.25">
      <c r="A752" s="22">
        <v>87</v>
      </c>
      <c r="B752" s="295" t="s">
        <v>110</v>
      </c>
      <c r="C752" s="93" t="s">
        <v>1146</v>
      </c>
      <c r="D752" s="133"/>
      <c r="E752" s="94"/>
      <c r="F752" s="295" t="s">
        <v>31</v>
      </c>
      <c r="G752" s="439" t="s">
        <v>30</v>
      </c>
      <c r="H752" s="295" t="s">
        <v>43</v>
      </c>
      <c r="I752" s="68" t="s">
        <v>983</v>
      </c>
      <c r="J752" s="23" t="s">
        <v>984</v>
      </c>
      <c r="K752" s="94"/>
      <c r="L752" s="94"/>
      <c r="M752" s="339"/>
      <c r="N752" s="94"/>
      <c r="O752" s="406">
        <v>44580</v>
      </c>
      <c r="P752" s="17">
        <f t="shared" si="137"/>
        <v>45535</v>
      </c>
      <c r="Q752" s="66">
        <v>5</v>
      </c>
      <c r="R752" s="66">
        <v>60</v>
      </c>
      <c r="S752" s="66">
        <f t="shared" si="135"/>
        <v>31</v>
      </c>
      <c r="T752" s="32">
        <f t="shared" si="139"/>
        <v>29</v>
      </c>
      <c r="U752" s="95">
        <v>0.2</v>
      </c>
      <c r="V752" s="35">
        <v>545199.56999999995</v>
      </c>
      <c r="W752" s="36">
        <f t="shared" si="140"/>
        <v>9086.6594999999998</v>
      </c>
      <c r="X752" s="36">
        <f t="shared" si="141"/>
        <v>281686.44449999998</v>
      </c>
      <c r="Y752" s="35" t="e">
        <f>V752-#REF!</f>
        <v>#REF!</v>
      </c>
      <c r="Z752" s="36">
        <f t="shared" si="138"/>
        <v>263513.12549999997</v>
      </c>
      <c r="AA752" s="97"/>
      <c r="AB752" s="122"/>
      <c r="AC752" s="120"/>
    </row>
    <row r="753" spans="1:29" s="38" customFormat="1" x14ac:dyDescent="0.25">
      <c r="A753" s="22">
        <v>88</v>
      </c>
      <c r="B753" s="295" t="s">
        <v>110</v>
      </c>
      <c r="C753" s="93" t="s">
        <v>1146</v>
      </c>
      <c r="D753" s="133"/>
      <c r="E753" s="94"/>
      <c r="F753" s="295" t="s">
        <v>31</v>
      </c>
      <c r="G753" s="439" t="s">
        <v>30</v>
      </c>
      <c r="H753" s="295" t="s">
        <v>43</v>
      </c>
      <c r="I753" s="68" t="s">
        <v>983</v>
      </c>
      <c r="J753" s="23" t="s">
        <v>984</v>
      </c>
      <c r="K753" s="94"/>
      <c r="L753" s="94"/>
      <c r="M753" s="339"/>
      <c r="N753" s="94"/>
      <c r="O753" s="406">
        <v>44580</v>
      </c>
      <c r="P753" s="17">
        <f t="shared" si="137"/>
        <v>45535</v>
      </c>
      <c r="Q753" s="66">
        <v>5</v>
      </c>
      <c r="R753" s="66">
        <v>60</v>
      </c>
      <c r="S753" s="66">
        <f t="shared" si="135"/>
        <v>31</v>
      </c>
      <c r="T753" s="32">
        <f t="shared" si="139"/>
        <v>29</v>
      </c>
      <c r="U753" s="95">
        <v>0.2</v>
      </c>
      <c r="V753" s="35">
        <v>545199.56999999995</v>
      </c>
      <c r="W753" s="36">
        <f t="shared" si="140"/>
        <v>9086.6594999999998</v>
      </c>
      <c r="X753" s="36">
        <f t="shared" si="141"/>
        <v>281686.44449999998</v>
      </c>
      <c r="Y753" s="35" t="e">
        <f>V753-#REF!</f>
        <v>#REF!</v>
      </c>
      <c r="Z753" s="36">
        <f t="shared" si="138"/>
        <v>263513.12549999997</v>
      </c>
      <c r="AA753" s="97"/>
      <c r="AB753" s="122"/>
      <c r="AC753" s="120"/>
    </row>
    <row r="754" spans="1:29" s="38" customFormat="1" x14ac:dyDescent="0.25">
      <c r="A754" s="22">
        <v>89</v>
      </c>
      <c r="B754" s="295" t="s">
        <v>110</v>
      </c>
      <c r="C754" s="93" t="s">
        <v>1146</v>
      </c>
      <c r="D754" s="133"/>
      <c r="E754" s="94"/>
      <c r="F754" s="295" t="s">
        <v>31</v>
      </c>
      <c r="G754" s="439" t="s">
        <v>30</v>
      </c>
      <c r="H754" s="295" t="s">
        <v>43</v>
      </c>
      <c r="I754" s="68" t="s">
        <v>983</v>
      </c>
      <c r="J754" s="23" t="s">
        <v>984</v>
      </c>
      <c r="K754" s="94"/>
      <c r="L754" s="94"/>
      <c r="M754" s="339"/>
      <c r="N754" s="94"/>
      <c r="O754" s="406">
        <v>44580</v>
      </c>
      <c r="P754" s="17">
        <f t="shared" si="137"/>
        <v>45535</v>
      </c>
      <c r="Q754" s="66">
        <v>5</v>
      </c>
      <c r="R754" s="66">
        <v>60</v>
      </c>
      <c r="S754" s="66">
        <f t="shared" si="135"/>
        <v>31</v>
      </c>
      <c r="T754" s="32">
        <f t="shared" si="139"/>
        <v>29</v>
      </c>
      <c r="U754" s="95">
        <v>0.2</v>
      </c>
      <c r="V754" s="35">
        <v>545199.56999999995</v>
      </c>
      <c r="W754" s="36">
        <f t="shared" si="140"/>
        <v>9086.6594999999998</v>
      </c>
      <c r="X754" s="36">
        <f t="shared" si="141"/>
        <v>281686.44449999998</v>
      </c>
      <c r="Y754" s="35" t="e">
        <f>V754-#REF!</f>
        <v>#REF!</v>
      </c>
      <c r="Z754" s="36">
        <f t="shared" si="138"/>
        <v>263513.12549999997</v>
      </c>
      <c r="AA754" s="97"/>
      <c r="AB754" s="122"/>
      <c r="AC754" s="120"/>
    </row>
    <row r="755" spans="1:29" s="38" customFormat="1" x14ac:dyDescent="0.25">
      <c r="A755" s="22">
        <v>90</v>
      </c>
      <c r="B755" s="295" t="s">
        <v>110</v>
      </c>
      <c r="C755" s="93" t="s">
        <v>1146</v>
      </c>
      <c r="D755" s="133"/>
      <c r="E755" s="94"/>
      <c r="F755" s="295" t="s">
        <v>31</v>
      </c>
      <c r="G755" s="439" t="s">
        <v>30</v>
      </c>
      <c r="H755" s="295" t="s">
        <v>43</v>
      </c>
      <c r="I755" s="68" t="s">
        <v>983</v>
      </c>
      <c r="J755" s="23" t="s">
        <v>984</v>
      </c>
      <c r="K755" s="94"/>
      <c r="L755" s="94"/>
      <c r="M755" s="339"/>
      <c r="N755" s="94"/>
      <c r="O755" s="406">
        <v>44580</v>
      </c>
      <c r="P755" s="17">
        <f t="shared" si="137"/>
        <v>45535</v>
      </c>
      <c r="Q755" s="66">
        <v>5</v>
      </c>
      <c r="R755" s="66">
        <v>60</v>
      </c>
      <c r="S755" s="66">
        <f t="shared" si="135"/>
        <v>31</v>
      </c>
      <c r="T755" s="32">
        <f t="shared" si="139"/>
        <v>29</v>
      </c>
      <c r="U755" s="95">
        <v>0.2</v>
      </c>
      <c r="V755" s="35">
        <v>545199.56999999995</v>
      </c>
      <c r="W755" s="36">
        <f t="shared" si="140"/>
        <v>9086.6594999999998</v>
      </c>
      <c r="X755" s="36">
        <f t="shared" si="141"/>
        <v>281686.44449999998</v>
      </c>
      <c r="Y755" s="35" t="e">
        <f>V755-#REF!</f>
        <v>#REF!</v>
      </c>
      <c r="Z755" s="36">
        <f t="shared" si="138"/>
        <v>263513.12549999997</v>
      </c>
      <c r="AA755" s="97"/>
      <c r="AB755" s="122"/>
      <c r="AC755" s="120"/>
    </row>
    <row r="756" spans="1:29" s="38" customFormat="1" x14ac:dyDescent="0.25">
      <c r="A756" s="22">
        <v>91</v>
      </c>
      <c r="B756" s="295" t="s">
        <v>110</v>
      </c>
      <c r="C756" s="98" t="s">
        <v>1146</v>
      </c>
      <c r="D756" s="133"/>
      <c r="E756" s="94"/>
      <c r="F756" s="295" t="s">
        <v>31</v>
      </c>
      <c r="G756" s="439" t="s">
        <v>30</v>
      </c>
      <c r="H756" s="295" t="s">
        <v>43</v>
      </c>
      <c r="I756" s="68" t="s">
        <v>983</v>
      </c>
      <c r="J756" s="23" t="s">
        <v>984</v>
      </c>
      <c r="K756" s="94"/>
      <c r="L756" s="94"/>
      <c r="M756" s="339"/>
      <c r="N756" s="94"/>
      <c r="O756" s="406">
        <v>44580</v>
      </c>
      <c r="P756" s="17">
        <f t="shared" si="137"/>
        <v>45535</v>
      </c>
      <c r="Q756" s="97">
        <v>5</v>
      </c>
      <c r="R756" s="97">
        <v>60</v>
      </c>
      <c r="S756" s="66">
        <f t="shared" si="135"/>
        <v>31</v>
      </c>
      <c r="T756" s="56">
        <f t="shared" si="139"/>
        <v>29</v>
      </c>
      <c r="U756" s="101">
        <v>0.2</v>
      </c>
      <c r="V756" s="485">
        <v>545199.56999999995</v>
      </c>
      <c r="W756" s="35">
        <f t="shared" si="140"/>
        <v>9086.6594999999998</v>
      </c>
      <c r="X756" s="35">
        <f t="shared" si="141"/>
        <v>281686.44449999998</v>
      </c>
      <c r="Y756" s="35" t="e">
        <f>V756-#REF!</f>
        <v>#REF!</v>
      </c>
      <c r="Z756" s="35">
        <f t="shared" si="138"/>
        <v>263513.12549999997</v>
      </c>
      <c r="AA756" s="66"/>
      <c r="AB756" s="119"/>
      <c r="AC756" s="120"/>
    </row>
    <row r="757" spans="1:29" s="38" customFormat="1" ht="51.75" x14ac:dyDescent="0.25">
      <c r="A757" s="22">
        <v>92</v>
      </c>
      <c r="B757" s="295" t="s">
        <v>110</v>
      </c>
      <c r="C757" s="185" t="s">
        <v>1147</v>
      </c>
      <c r="D757" s="133"/>
      <c r="E757" s="94" t="s">
        <v>1148</v>
      </c>
      <c r="F757" s="295"/>
      <c r="G757" s="439" t="s">
        <v>30</v>
      </c>
      <c r="H757" s="295" t="s">
        <v>43</v>
      </c>
      <c r="I757" s="68" t="s">
        <v>983</v>
      </c>
      <c r="J757" s="23" t="s">
        <v>984</v>
      </c>
      <c r="K757" s="94"/>
      <c r="L757" s="187" t="s">
        <v>1149</v>
      </c>
      <c r="M757" s="486" t="s">
        <v>895</v>
      </c>
      <c r="N757" s="94"/>
      <c r="O757" s="406">
        <v>44963</v>
      </c>
      <c r="P757" s="17">
        <f t="shared" si="137"/>
        <v>45535</v>
      </c>
      <c r="Q757" s="97">
        <v>5</v>
      </c>
      <c r="R757" s="97">
        <v>60</v>
      </c>
      <c r="S757" s="66">
        <f t="shared" si="135"/>
        <v>18</v>
      </c>
      <c r="T757" s="56">
        <f t="shared" si="139"/>
        <v>42</v>
      </c>
      <c r="U757" s="101">
        <v>0.2</v>
      </c>
      <c r="V757" s="485">
        <v>588930</v>
      </c>
      <c r="W757" s="35">
        <f>V757/R767</f>
        <v>9815.5</v>
      </c>
      <c r="X757" s="35">
        <f t="shared" si="141"/>
        <v>176679</v>
      </c>
      <c r="Y757" s="35"/>
      <c r="Z757" s="35">
        <f t="shared" si="138"/>
        <v>412251</v>
      </c>
      <c r="AA757" s="66"/>
      <c r="AB757" s="119"/>
      <c r="AC757" s="487" t="s">
        <v>1150</v>
      </c>
    </row>
    <row r="758" spans="1:29" s="38" customFormat="1" ht="51.75" x14ac:dyDescent="0.25">
      <c r="A758" s="22">
        <v>93</v>
      </c>
      <c r="B758" s="295" t="s">
        <v>110</v>
      </c>
      <c r="C758" s="185" t="s">
        <v>1147</v>
      </c>
      <c r="D758" s="133"/>
      <c r="E758" s="94" t="s">
        <v>1148</v>
      </c>
      <c r="F758" s="295"/>
      <c r="G758" s="439" t="s">
        <v>30</v>
      </c>
      <c r="H758" s="295" t="s">
        <v>43</v>
      </c>
      <c r="I758" s="68" t="s">
        <v>983</v>
      </c>
      <c r="J758" s="23" t="s">
        <v>984</v>
      </c>
      <c r="K758" s="94"/>
      <c r="L758" s="187" t="s">
        <v>1149</v>
      </c>
      <c r="M758" s="486" t="s">
        <v>895</v>
      </c>
      <c r="N758" s="94"/>
      <c r="O758" s="406">
        <v>44963</v>
      </c>
      <c r="P758" s="17">
        <f t="shared" si="137"/>
        <v>45535</v>
      </c>
      <c r="Q758" s="97">
        <v>5</v>
      </c>
      <c r="R758" s="97">
        <v>60</v>
      </c>
      <c r="S758" s="66">
        <f t="shared" si="135"/>
        <v>18</v>
      </c>
      <c r="T758" s="56">
        <f t="shared" si="139"/>
        <v>42</v>
      </c>
      <c r="U758" s="101">
        <v>0.2</v>
      </c>
      <c r="V758" s="485">
        <v>588930</v>
      </c>
      <c r="W758" s="35">
        <f>V758/R758</f>
        <v>9815.5</v>
      </c>
      <c r="X758" s="35">
        <f t="shared" si="141"/>
        <v>176679</v>
      </c>
      <c r="Y758" s="35"/>
      <c r="Z758" s="35">
        <f t="shared" si="138"/>
        <v>412251</v>
      </c>
      <c r="AA758" s="66"/>
      <c r="AB758" s="119"/>
      <c r="AC758" s="487" t="s">
        <v>1150</v>
      </c>
    </row>
    <row r="759" spans="1:29" s="38" customFormat="1" ht="51.75" x14ac:dyDescent="0.25">
      <c r="A759" s="22">
        <v>94</v>
      </c>
      <c r="B759" s="295" t="s">
        <v>110</v>
      </c>
      <c r="C759" s="185" t="s">
        <v>1147</v>
      </c>
      <c r="D759" s="133"/>
      <c r="E759" s="94" t="s">
        <v>1148</v>
      </c>
      <c r="F759" s="295"/>
      <c r="G759" s="439" t="s">
        <v>30</v>
      </c>
      <c r="H759" s="295" t="s">
        <v>43</v>
      </c>
      <c r="I759" s="68" t="s">
        <v>983</v>
      </c>
      <c r="J759" s="23" t="s">
        <v>984</v>
      </c>
      <c r="K759" s="94"/>
      <c r="L759" s="187" t="s">
        <v>1149</v>
      </c>
      <c r="M759" s="486" t="s">
        <v>895</v>
      </c>
      <c r="N759" s="94"/>
      <c r="O759" s="406">
        <v>44963</v>
      </c>
      <c r="P759" s="17">
        <f t="shared" si="137"/>
        <v>45535</v>
      </c>
      <c r="Q759" s="97">
        <v>5</v>
      </c>
      <c r="R759" s="97">
        <v>60</v>
      </c>
      <c r="S759" s="66">
        <f t="shared" si="135"/>
        <v>18</v>
      </c>
      <c r="T759" s="56">
        <f t="shared" si="139"/>
        <v>42</v>
      </c>
      <c r="U759" s="101">
        <v>0.2</v>
      </c>
      <c r="V759" s="485">
        <v>588930</v>
      </c>
      <c r="W759" s="35">
        <f t="shared" ref="W759:W766" si="142">V759/R759</f>
        <v>9815.5</v>
      </c>
      <c r="X759" s="35">
        <f t="shared" si="141"/>
        <v>176679</v>
      </c>
      <c r="Y759" s="35"/>
      <c r="Z759" s="35">
        <f t="shared" si="138"/>
        <v>412251</v>
      </c>
      <c r="AA759" s="66"/>
      <c r="AB759" s="119"/>
      <c r="AC759" s="487" t="s">
        <v>1150</v>
      </c>
    </row>
    <row r="760" spans="1:29" s="38" customFormat="1" ht="51.75" x14ac:dyDescent="0.25">
      <c r="A760" s="22">
        <v>95</v>
      </c>
      <c r="B760" s="295" t="s">
        <v>110</v>
      </c>
      <c r="C760" s="185" t="s">
        <v>1147</v>
      </c>
      <c r="D760" s="133"/>
      <c r="E760" s="94" t="s">
        <v>1148</v>
      </c>
      <c r="F760" s="295"/>
      <c r="G760" s="439" t="s">
        <v>30</v>
      </c>
      <c r="H760" s="295" t="s">
        <v>43</v>
      </c>
      <c r="I760" s="68" t="s">
        <v>983</v>
      </c>
      <c r="J760" s="23" t="s">
        <v>984</v>
      </c>
      <c r="K760" s="94"/>
      <c r="L760" s="187" t="s">
        <v>1149</v>
      </c>
      <c r="M760" s="486" t="s">
        <v>895</v>
      </c>
      <c r="N760" s="94"/>
      <c r="O760" s="406">
        <v>44963</v>
      </c>
      <c r="P760" s="17">
        <f t="shared" si="137"/>
        <v>45535</v>
      </c>
      <c r="Q760" s="97">
        <v>5</v>
      </c>
      <c r="R760" s="97">
        <v>60</v>
      </c>
      <c r="S760" s="66">
        <f t="shared" si="135"/>
        <v>18</v>
      </c>
      <c r="T760" s="56">
        <f t="shared" si="139"/>
        <v>42</v>
      </c>
      <c r="U760" s="101">
        <v>0.2</v>
      </c>
      <c r="V760" s="485">
        <v>588930</v>
      </c>
      <c r="W760" s="35">
        <f t="shared" si="142"/>
        <v>9815.5</v>
      </c>
      <c r="X760" s="35">
        <f t="shared" si="141"/>
        <v>176679</v>
      </c>
      <c r="Y760" s="35"/>
      <c r="Z760" s="35">
        <f t="shared" si="138"/>
        <v>412251</v>
      </c>
      <c r="AA760" s="66"/>
      <c r="AB760" s="119"/>
      <c r="AC760" s="487" t="s">
        <v>1150</v>
      </c>
    </row>
    <row r="761" spans="1:29" s="38" customFormat="1" ht="64.5" x14ac:dyDescent="0.25">
      <c r="A761" s="22">
        <v>96</v>
      </c>
      <c r="B761" s="295" t="s">
        <v>110</v>
      </c>
      <c r="C761" s="98" t="s">
        <v>1151</v>
      </c>
      <c r="D761" s="133"/>
      <c r="E761" s="94" t="s">
        <v>1148</v>
      </c>
      <c r="F761" s="295"/>
      <c r="G761" s="439" t="s">
        <v>30</v>
      </c>
      <c r="H761" s="295" t="s">
        <v>43</v>
      </c>
      <c r="I761" s="68" t="s">
        <v>983</v>
      </c>
      <c r="J761" s="23" t="s">
        <v>984</v>
      </c>
      <c r="K761" s="94"/>
      <c r="L761" s="187" t="s">
        <v>1149</v>
      </c>
      <c r="M761" s="486" t="s">
        <v>895</v>
      </c>
      <c r="N761" s="94"/>
      <c r="O761" s="406">
        <v>44963</v>
      </c>
      <c r="P761" s="17">
        <f t="shared" si="137"/>
        <v>45535</v>
      </c>
      <c r="Q761" s="97">
        <v>5</v>
      </c>
      <c r="R761" s="97">
        <v>60</v>
      </c>
      <c r="S761" s="66">
        <f t="shared" si="135"/>
        <v>18</v>
      </c>
      <c r="T761" s="56">
        <f t="shared" si="139"/>
        <v>42</v>
      </c>
      <c r="U761" s="101">
        <v>0.2</v>
      </c>
      <c r="V761" s="485">
        <v>588930</v>
      </c>
      <c r="W761" s="35">
        <f t="shared" si="142"/>
        <v>9815.5</v>
      </c>
      <c r="X761" s="35">
        <f t="shared" si="141"/>
        <v>176679</v>
      </c>
      <c r="Y761" s="35"/>
      <c r="Z761" s="35">
        <f t="shared" si="138"/>
        <v>412251</v>
      </c>
      <c r="AA761" s="66"/>
      <c r="AB761" s="119"/>
      <c r="AC761" s="487" t="s">
        <v>1150</v>
      </c>
    </row>
    <row r="762" spans="1:29" s="38" customFormat="1" ht="64.5" x14ac:dyDescent="0.25">
      <c r="A762" s="22">
        <v>97</v>
      </c>
      <c r="B762" s="295" t="s">
        <v>110</v>
      </c>
      <c r="C762" s="98" t="s">
        <v>1151</v>
      </c>
      <c r="D762" s="133"/>
      <c r="E762" s="94" t="s">
        <v>1148</v>
      </c>
      <c r="F762" s="295"/>
      <c r="G762" s="439" t="s">
        <v>30</v>
      </c>
      <c r="H762" s="295" t="s">
        <v>43</v>
      </c>
      <c r="I762" s="68" t="s">
        <v>983</v>
      </c>
      <c r="J762" s="23" t="s">
        <v>984</v>
      </c>
      <c r="K762" s="94"/>
      <c r="L762" s="187" t="s">
        <v>1149</v>
      </c>
      <c r="M762" s="486" t="s">
        <v>895</v>
      </c>
      <c r="N762" s="94"/>
      <c r="O762" s="406">
        <v>44963</v>
      </c>
      <c r="P762" s="17">
        <f t="shared" si="137"/>
        <v>45535</v>
      </c>
      <c r="Q762" s="97">
        <v>5</v>
      </c>
      <c r="R762" s="97">
        <v>60</v>
      </c>
      <c r="S762" s="66">
        <f t="shared" si="135"/>
        <v>18</v>
      </c>
      <c r="T762" s="56">
        <f t="shared" si="139"/>
        <v>42</v>
      </c>
      <c r="U762" s="101">
        <v>0.2</v>
      </c>
      <c r="V762" s="485">
        <v>588930</v>
      </c>
      <c r="W762" s="35">
        <f t="shared" si="142"/>
        <v>9815.5</v>
      </c>
      <c r="X762" s="35">
        <f t="shared" si="141"/>
        <v>176679</v>
      </c>
      <c r="Y762" s="35"/>
      <c r="Z762" s="35">
        <f t="shared" si="138"/>
        <v>412251</v>
      </c>
      <c r="AA762" s="66"/>
      <c r="AB762" s="119"/>
      <c r="AC762" s="487" t="s">
        <v>1150</v>
      </c>
    </row>
    <row r="763" spans="1:29" s="38" customFormat="1" ht="51.75" x14ac:dyDescent="0.25">
      <c r="A763" s="22">
        <v>98</v>
      </c>
      <c r="B763" s="295" t="s">
        <v>110</v>
      </c>
      <c r="C763" s="185" t="s">
        <v>1147</v>
      </c>
      <c r="D763" s="133"/>
      <c r="E763" s="94" t="s">
        <v>1148</v>
      </c>
      <c r="F763" s="295"/>
      <c r="G763" s="439" t="s">
        <v>30</v>
      </c>
      <c r="H763" s="295" t="s">
        <v>43</v>
      </c>
      <c r="I763" s="68" t="s">
        <v>983</v>
      </c>
      <c r="J763" s="23" t="s">
        <v>984</v>
      </c>
      <c r="K763" s="94"/>
      <c r="L763" s="187" t="s">
        <v>1152</v>
      </c>
      <c r="M763" s="486" t="s">
        <v>895</v>
      </c>
      <c r="N763" s="94"/>
      <c r="O763" s="406">
        <v>44963</v>
      </c>
      <c r="P763" s="17">
        <f t="shared" si="137"/>
        <v>45535</v>
      </c>
      <c r="Q763" s="97">
        <v>5</v>
      </c>
      <c r="R763" s="97">
        <v>60</v>
      </c>
      <c r="S763" s="66">
        <f t="shared" si="135"/>
        <v>18</v>
      </c>
      <c r="T763" s="56">
        <f t="shared" si="139"/>
        <v>42</v>
      </c>
      <c r="U763" s="101">
        <v>0.2</v>
      </c>
      <c r="V763" s="183">
        <v>588930</v>
      </c>
      <c r="W763" s="35">
        <f t="shared" si="142"/>
        <v>9815.5</v>
      </c>
      <c r="X763" s="35">
        <f t="shared" si="141"/>
        <v>176679</v>
      </c>
      <c r="Y763" s="35"/>
      <c r="Z763" s="35">
        <f t="shared" si="138"/>
        <v>412251</v>
      </c>
      <c r="AA763" s="66"/>
      <c r="AB763" s="119"/>
      <c r="AC763" s="487" t="s">
        <v>1150</v>
      </c>
    </row>
    <row r="764" spans="1:29" s="38" customFormat="1" ht="51.75" x14ac:dyDescent="0.25">
      <c r="A764" s="22">
        <v>99</v>
      </c>
      <c r="B764" s="295" t="s">
        <v>110</v>
      </c>
      <c r="C764" s="185" t="s">
        <v>1147</v>
      </c>
      <c r="D764" s="133"/>
      <c r="E764" s="94" t="s">
        <v>1148</v>
      </c>
      <c r="F764" s="295"/>
      <c r="G764" s="439" t="s">
        <v>30</v>
      </c>
      <c r="H764" s="295" t="s">
        <v>43</v>
      </c>
      <c r="I764" s="68" t="s">
        <v>983</v>
      </c>
      <c r="J764" s="23" t="s">
        <v>984</v>
      </c>
      <c r="K764" s="94"/>
      <c r="L764" s="187" t="s">
        <v>1152</v>
      </c>
      <c r="M764" s="486" t="s">
        <v>895</v>
      </c>
      <c r="N764" s="94"/>
      <c r="O764" s="406">
        <v>44963</v>
      </c>
      <c r="P764" s="17">
        <f t="shared" si="137"/>
        <v>45535</v>
      </c>
      <c r="Q764" s="97">
        <v>5</v>
      </c>
      <c r="R764" s="97">
        <v>60</v>
      </c>
      <c r="S764" s="66">
        <f t="shared" si="135"/>
        <v>18</v>
      </c>
      <c r="T764" s="56">
        <f t="shared" si="139"/>
        <v>42</v>
      </c>
      <c r="U764" s="101">
        <v>0.2</v>
      </c>
      <c r="V764" s="183">
        <v>588930</v>
      </c>
      <c r="W764" s="35">
        <f t="shared" si="142"/>
        <v>9815.5</v>
      </c>
      <c r="X764" s="35">
        <f t="shared" si="141"/>
        <v>176679</v>
      </c>
      <c r="Y764" s="35"/>
      <c r="Z764" s="35">
        <f t="shared" si="138"/>
        <v>412251</v>
      </c>
      <c r="AA764" s="66"/>
      <c r="AB764" s="119"/>
      <c r="AC764" s="487" t="s">
        <v>1150</v>
      </c>
    </row>
    <row r="765" spans="1:29" s="38" customFormat="1" ht="51.75" x14ac:dyDescent="0.25">
      <c r="A765" s="22">
        <v>100</v>
      </c>
      <c r="B765" s="295" t="s">
        <v>110</v>
      </c>
      <c r="C765" s="185" t="s">
        <v>1147</v>
      </c>
      <c r="D765" s="133"/>
      <c r="E765" s="94" t="s">
        <v>1148</v>
      </c>
      <c r="F765" s="295"/>
      <c r="G765" s="439" t="s">
        <v>30</v>
      </c>
      <c r="H765" s="295" t="s">
        <v>43</v>
      </c>
      <c r="I765" s="68" t="s">
        <v>983</v>
      </c>
      <c r="J765" s="23" t="s">
        <v>984</v>
      </c>
      <c r="K765" s="94"/>
      <c r="L765" s="187" t="s">
        <v>1152</v>
      </c>
      <c r="M765" s="486" t="s">
        <v>895</v>
      </c>
      <c r="N765" s="94"/>
      <c r="O765" s="406">
        <v>44963</v>
      </c>
      <c r="P765" s="17">
        <f t="shared" si="137"/>
        <v>45535</v>
      </c>
      <c r="Q765" s="97">
        <v>5</v>
      </c>
      <c r="R765" s="97">
        <v>60</v>
      </c>
      <c r="S765" s="66">
        <f t="shared" si="135"/>
        <v>18</v>
      </c>
      <c r="T765" s="56">
        <f t="shared" si="139"/>
        <v>42</v>
      </c>
      <c r="U765" s="101">
        <v>0.2</v>
      </c>
      <c r="V765" s="183">
        <v>588930</v>
      </c>
      <c r="W765" s="35">
        <f t="shared" si="142"/>
        <v>9815.5</v>
      </c>
      <c r="X765" s="35">
        <f t="shared" si="141"/>
        <v>176679</v>
      </c>
      <c r="Y765" s="35"/>
      <c r="Z765" s="35">
        <f t="shared" si="138"/>
        <v>412251</v>
      </c>
      <c r="AA765" s="66"/>
      <c r="AB765" s="119"/>
      <c r="AC765" s="487" t="s">
        <v>1150</v>
      </c>
    </row>
    <row r="766" spans="1:29" s="38" customFormat="1" ht="26.25" x14ac:dyDescent="0.25">
      <c r="A766" s="22">
        <v>101</v>
      </c>
      <c r="B766" s="413">
        <v>2076</v>
      </c>
      <c r="C766" s="252" t="s">
        <v>1153</v>
      </c>
      <c r="D766" s="348"/>
      <c r="E766" s="99" t="s">
        <v>1154</v>
      </c>
      <c r="F766" s="169"/>
      <c r="G766" s="439" t="s">
        <v>30</v>
      </c>
      <c r="H766" s="169" t="s">
        <v>43</v>
      </c>
      <c r="I766" s="68" t="s">
        <v>983</v>
      </c>
      <c r="J766" s="42" t="s">
        <v>984</v>
      </c>
      <c r="K766" s="99"/>
      <c r="L766" s="175"/>
      <c r="M766" s="488"/>
      <c r="N766" s="99"/>
      <c r="O766" s="489">
        <v>44998</v>
      </c>
      <c r="P766" s="17">
        <f t="shared" si="137"/>
        <v>45535</v>
      </c>
      <c r="Q766" s="97">
        <v>5</v>
      </c>
      <c r="R766" s="97">
        <v>60</v>
      </c>
      <c r="S766" s="97">
        <f t="shared" si="135"/>
        <v>17</v>
      </c>
      <c r="T766" s="56">
        <f t="shared" si="139"/>
        <v>43</v>
      </c>
      <c r="U766" s="101">
        <v>0.2</v>
      </c>
      <c r="V766" s="183">
        <v>1132000</v>
      </c>
      <c r="W766" s="35">
        <f t="shared" si="142"/>
        <v>18866.666666666668</v>
      </c>
      <c r="X766" s="35">
        <f t="shared" si="141"/>
        <v>320733.33333333337</v>
      </c>
      <c r="Y766" s="35"/>
      <c r="Z766" s="35">
        <f t="shared" si="138"/>
        <v>811266.66666666663</v>
      </c>
      <c r="AA766" s="66"/>
      <c r="AB766" s="119"/>
      <c r="AC766" s="487"/>
    </row>
    <row r="767" spans="1:29" s="38" customFormat="1" ht="26.25" x14ac:dyDescent="0.25">
      <c r="A767" s="22">
        <v>102</v>
      </c>
      <c r="B767" s="169">
        <v>2084</v>
      </c>
      <c r="C767" s="164" t="s">
        <v>1153</v>
      </c>
      <c r="D767" s="133"/>
      <c r="E767" s="490" t="s">
        <v>1155</v>
      </c>
      <c r="F767" s="295"/>
      <c r="G767" s="439" t="s">
        <v>30</v>
      </c>
      <c r="H767" s="295" t="s">
        <v>43</v>
      </c>
      <c r="I767" s="68" t="s">
        <v>983</v>
      </c>
      <c r="J767" s="23" t="s">
        <v>984</v>
      </c>
      <c r="K767" s="94"/>
      <c r="L767" s="187"/>
      <c r="M767" s="491"/>
      <c r="N767" s="94"/>
      <c r="O767" s="476">
        <v>44998</v>
      </c>
      <c r="P767" s="17">
        <f t="shared" si="137"/>
        <v>45535</v>
      </c>
      <c r="Q767" s="66">
        <v>5</v>
      </c>
      <c r="R767" s="66">
        <v>60</v>
      </c>
      <c r="S767" s="66">
        <f t="shared" si="135"/>
        <v>17</v>
      </c>
      <c r="T767" s="32">
        <f t="shared" si="139"/>
        <v>43</v>
      </c>
      <c r="U767" s="95">
        <v>0.2</v>
      </c>
      <c r="V767" s="183">
        <v>1132000</v>
      </c>
      <c r="W767" s="35">
        <f>V767/R767</f>
        <v>18866.666666666668</v>
      </c>
      <c r="X767" s="35">
        <f t="shared" si="141"/>
        <v>320733.33333333337</v>
      </c>
      <c r="Y767" s="35"/>
      <c r="Z767" s="35">
        <f t="shared" si="138"/>
        <v>811266.66666666663</v>
      </c>
      <c r="AA767" s="66"/>
      <c r="AB767" s="119"/>
      <c r="AC767" s="487"/>
    </row>
    <row r="768" spans="1:29" s="38" customFormat="1" ht="39" x14ac:dyDescent="0.25">
      <c r="A768" s="22">
        <v>103</v>
      </c>
      <c r="B768" s="169">
        <v>2074</v>
      </c>
      <c r="C768" s="164" t="s">
        <v>1156</v>
      </c>
      <c r="D768" s="133"/>
      <c r="E768" s="94" t="s">
        <v>1154</v>
      </c>
      <c r="F768" s="295"/>
      <c r="G768" s="439" t="s">
        <v>1157</v>
      </c>
      <c r="H768" s="295" t="s">
        <v>43</v>
      </c>
      <c r="I768" s="68" t="s">
        <v>983</v>
      </c>
      <c r="J768" s="23" t="s">
        <v>984</v>
      </c>
      <c r="K768" s="94"/>
      <c r="L768" s="492" t="s">
        <v>1158</v>
      </c>
      <c r="M768" s="486" t="s">
        <v>895</v>
      </c>
      <c r="N768" s="270" t="s">
        <v>1159</v>
      </c>
      <c r="O768" s="476">
        <v>45063</v>
      </c>
      <c r="P768" s="17">
        <f t="shared" si="137"/>
        <v>45535</v>
      </c>
      <c r="Q768" s="66">
        <v>5</v>
      </c>
      <c r="R768" s="66">
        <v>60</v>
      </c>
      <c r="S768" s="66">
        <f t="shared" si="135"/>
        <v>15</v>
      </c>
      <c r="T768" s="32">
        <f t="shared" si="139"/>
        <v>45</v>
      </c>
      <c r="U768" s="95">
        <v>0.2</v>
      </c>
      <c r="V768" s="183">
        <v>1132000</v>
      </c>
      <c r="W768" s="35">
        <f>V768/R768</f>
        <v>18866.666666666668</v>
      </c>
      <c r="X768" s="35">
        <f t="shared" si="141"/>
        <v>283000</v>
      </c>
      <c r="Y768" s="35"/>
      <c r="Z768" s="35">
        <f t="shared" si="138"/>
        <v>849000</v>
      </c>
      <c r="AA768" s="66"/>
      <c r="AB768" s="119"/>
      <c r="AC768" s="487"/>
    </row>
    <row r="769" spans="1:30" s="38" customFormat="1" ht="39" x14ac:dyDescent="0.25">
      <c r="A769" s="22">
        <v>104</v>
      </c>
      <c r="B769" s="169">
        <v>2164</v>
      </c>
      <c r="C769" s="164" t="s">
        <v>1160</v>
      </c>
      <c r="D769" s="133"/>
      <c r="E769" s="94" t="s">
        <v>1161</v>
      </c>
      <c r="F769" s="295" t="s">
        <v>194</v>
      </c>
      <c r="G769" s="345" t="s">
        <v>102</v>
      </c>
      <c r="H769" s="295" t="s">
        <v>43</v>
      </c>
      <c r="I769" s="68" t="s">
        <v>983</v>
      </c>
      <c r="J769" s="23" t="s">
        <v>984</v>
      </c>
      <c r="K769" s="94"/>
      <c r="L769" s="492" t="s">
        <v>1162</v>
      </c>
      <c r="M769" s="345"/>
      <c r="N769" s="270" t="s">
        <v>1163</v>
      </c>
      <c r="O769" s="476">
        <v>45345</v>
      </c>
      <c r="P769" s="17">
        <f t="shared" si="137"/>
        <v>45535</v>
      </c>
      <c r="Q769" s="66">
        <v>5</v>
      </c>
      <c r="R769" s="66">
        <v>60</v>
      </c>
      <c r="S769" s="66">
        <f t="shared" si="135"/>
        <v>6</v>
      </c>
      <c r="T769" s="32">
        <f t="shared" si="139"/>
        <v>54</v>
      </c>
      <c r="U769" s="95">
        <v>0.2</v>
      </c>
      <c r="V769" s="220">
        <v>987410</v>
      </c>
      <c r="W769" s="35">
        <f>V769/R769</f>
        <v>16456.833333333332</v>
      </c>
      <c r="X769" s="35">
        <f t="shared" si="141"/>
        <v>98741</v>
      </c>
      <c r="Y769" s="35"/>
      <c r="Z769" s="35">
        <f t="shared" si="138"/>
        <v>888669</v>
      </c>
      <c r="AA769" s="66"/>
      <c r="AB769" s="119"/>
      <c r="AC769" s="487"/>
    </row>
    <row r="770" spans="1:30" s="38" customFormat="1" ht="39" x14ac:dyDescent="0.25">
      <c r="A770" s="52">
        <v>105</v>
      </c>
      <c r="B770" s="169">
        <v>2163</v>
      </c>
      <c r="C770" s="164" t="s">
        <v>1164</v>
      </c>
      <c r="D770" s="133"/>
      <c r="E770" s="94" t="s">
        <v>1161</v>
      </c>
      <c r="F770" s="295" t="s">
        <v>194</v>
      </c>
      <c r="G770" s="345" t="s">
        <v>102</v>
      </c>
      <c r="H770" s="295" t="s">
        <v>43</v>
      </c>
      <c r="I770" s="68" t="s">
        <v>983</v>
      </c>
      <c r="J770" s="23" t="s">
        <v>984</v>
      </c>
      <c r="K770" s="94"/>
      <c r="L770" s="492" t="s">
        <v>1162</v>
      </c>
      <c r="M770" s="345"/>
      <c r="N770" s="270" t="s">
        <v>1163</v>
      </c>
      <c r="O770" s="476">
        <v>45345</v>
      </c>
      <c r="P770" s="17">
        <f t="shared" si="137"/>
        <v>45535</v>
      </c>
      <c r="Q770" s="66">
        <v>5</v>
      </c>
      <c r="R770" s="66">
        <v>60</v>
      </c>
      <c r="S770" s="66">
        <f t="shared" si="135"/>
        <v>6</v>
      </c>
      <c r="T770" s="32">
        <f t="shared" si="139"/>
        <v>54</v>
      </c>
      <c r="U770" s="95">
        <v>0.2</v>
      </c>
      <c r="V770" s="220">
        <v>699231</v>
      </c>
      <c r="W770" s="35">
        <f>V770/R770</f>
        <v>11653.85</v>
      </c>
      <c r="X770" s="35">
        <f t="shared" si="141"/>
        <v>69923.100000000006</v>
      </c>
      <c r="Y770" s="35"/>
      <c r="Z770" s="35">
        <f t="shared" si="138"/>
        <v>629307.9</v>
      </c>
      <c r="AA770" s="66"/>
      <c r="AB770" s="119"/>
      <c r="AC770" s="487"/>
    </row>
    <row r="771" spans="1:30" s="165" customFormat="1" ht="65.45" customHeight="1" x14ac:dyDescent="0.25">
      <c r="A771" s="22">
        <v>106</v>
      </c>
      <c r="B771" s="169" t="s">
        <v>110</v>
      </c>
      <c r="C771" s="493" t="s">
        <v>1165</v>
      </c>
      <c r="D771" s="133"/>
      <c r="E771" s="94" t="s">
        <v>1161</v>
      </c>
      <c r="F771" s="421" t="s">
        <v>1166</v>
      </c>
      <c r="G771" s="439" t="s">
        <v>1167</v>
      </c>
      <c r="H771" s="23" t="s">
        <v>43</v>
      </c>
      <c r="I771" s="68" t="s">
        <v>1168</v>
      </c>
      <c r="J771" s="23" t="s">
        <v>984</v>
      </c>
      <c r="K771" s="94"/>
      <c r="L771" s="421">
        <v>3300</v>
      </c>
      <c r="M771" s="491"/>
      <c r="N771" s="386" t="s">
        <v>1169</v>
      </c>
      <c r="O771" s="476">
        <v>45384</v>
      </c>
      <c r="P771" s="17">
        <f t="shared" si="137"/>
        <v>45535</v>
      </c>
      <c r="Q771" s="66">
        <v>5</v>
      </c>
      <c r="R771" s="66">
        <v>60</v>
      </c>
      <c r="S771" s="66">
        <f t="shared" si="135"/>
        <v>4</v>
      </c>
      <c r="T771" s="32">
        <f t="shared" si="139"/>
        <v>56</v>
      </c>
      <c r="U771" s="95">
        <v>0.2</v>
      </c>
      <c r="V771" s="302">
        <v>895662</v>
      </c>
      <c r="W771" s="35">
        <f t="shared" ref="W771:W772" si="143">V771/R771</f>
        <v>14927.7</v>
      </c>
      <c r="X771" s="35">
        <f t="shared" si="141"/>
        <v>59710.8</v>
      </c>
      <c r="Y771" s="35"/>
      <c r="Z771" s="35">
        <f t="shared" si="138"/>
        <v>835951.2</v>
      </c>
      <c r="AA771" s="66"/>
      <c r="AB771" s="119"/>
      <c r="AC771" s="487"/>
    </row>
    <row r="772" spans="1:30" s="165" customFormat="1" ht="63" customHeight="1" x14ac:dyDescent="0.25">
      <c r="A772" s="52">
        <v>107</v>
      </c>
      <c r="B772" s="169" t="s">
        <v>110</v>
      </c>
      <c r="C772" s="493" t="s">
        <v>1165</v>
      </c>
      <c r="D772" s="133"/>
      <c r="E772" s="94" t="s">
        <v>1161</v>
      </c>
      <c r="F772" s="421" t="s">
        <v>1166</v>
      </c>
      <c r="G772" s="439" t="s">
        <v>1167</v>
      </c>
      <c r="H772" s="23" t="s">
        <v>43</v>
      </c>
      <c r="I772" s="68" t="s">
        <v>1168</v>
      </c>
      <c r="J772" s="23" t="s">
        <v>984</v>
      </c>
      <c r="K772" s="94"/>
      <c r="L772" s="421">
        <v>3300</v>
      </c>
      <c r="M772" s="491"/>
      <c r="N772" s="386" t="s">
        <v>1169</v>
      </c>
      <c r="O772" s="476">
        <v>45384</v>
      </c>
      <c r="P772" s="17">
        <f t="shared" si="137"/>
        <v>45535</v>
      </c>
      <c r="Q772" s="66">
        <v>5</v>
      </c>
      <c r="R772" s="66">
        <v>60</v>
      </c>
      <c r="S772" s="66">
        <f t="shared" si="135"/>
        <v>4</v>
      </c>
      <c r="T772" s="32">
        <f t="shared" si="139"/>
        <v>56</v>
      </c>
      <c r="U772" s="95">
        <v>0.2</v>
      </c>
      <c r="V772" s="302">
        <v>895662</v>
      </c>
      <c r="W772" s="35">
        <f t="shared" si="143"/>
        <v>14927.7</v>
      </c>
      <c r="X772" s="35">
        <f t="shared" si="141"/>
        <v>59710.8</v>
      </c>
      <c r="Y772" s="35"/>
      <c r="Z772" s="35">
        <f t="shared" si="138"/>
        <v>835951.2</v>
      </c>
      <c r="AA772" s="66"/>
      <c r="AB772" s="119"/>
      <c r="AC772" s="487"/>
    </row>
    <row r="773" spans="1:30" s="165" customFormat="1" ht="51" customHeight="1" x14ac:dyDescent="0.25">
      <c r="A773" s="22">
        <v>108</v>
      </c>
      <c r="B773" s="295" t="s">
        <v>110</v>
      </c>
      <c r="C773" s="493" t="s">
        <v>1170</v>
      </c>
      <c r="D773" s="133"/>
      <c r="E773" s="94" t="s">
        <v>1171</v>
      </c>
      <c r="F773" s="421" t="s">
        <v>1166</v>
      </c>
      <c r="G773" s="439" t="s">
        <v>1167</v>
      </c>
      <c r="H773" s="23" t="s">
        <v>43</v>
      </c>
      <c r="I773" s="68" t="s">
        <v>1168</v>
      </c>
      <c r="J773" s="23" t="s">
        <v>984</v>
      </c>
      <c r="K773" s="94"/>
      <c r="L773" s="421">
        <v>3300</v>
      </c>
      <c r="M773" s="491"/>
      <c r="N773" s="386" t="s">
        <v>1169</v>
      </c>
      <c r="O773" s="476">
        <v>45384</v>
      </c>
      <c r="P773" s="17">
        <f t="shared" si="137"/>
        <v>45535</v>
      </c>
      <c r="Q773" s="66">
        <v>5</v>
      </c>
      <c r="R773" s="66">
        <v>60</v>
      </c>
      <c r="S773" s="66">
        <f t="shared" si="135"/>
        <v>4</v>
      </c>
      <c r="T773" s="32">
        <f t="shared" si="139"/>
        <v>56</v>
      </c>
      <c r="U773" s="95">
        <v>0.2</v>
      </c>
      <c r="V773" s="302">
        <v>407870</v>
      </c>
      <c r="W773" s="35">
        <f>V773/R773</f>
        <v>6797.833333333333</v>
      </c>
      <c r="X773" s="35">
        <f t="shared" si="141"/>
        <v>27191.333333333332</v>
      </c>
      <c r="Y773" s="35"/>
      <c r="Z773" s="35">
        <f t="shared" si="138"/>
        <v>380678.66666666669</v>
      </c>
      <c r="AA773" s="66"/>
      <c r="AB773" s="119"/>
      <c r="AC773" s="487"/>
    </row>
    <row r="774" spans="1:30" s="165" customFormat="1" ht="15.75" thickBot="1" x14ac:dyDescent="0.3">
      <c r="A774" s="121">
        <v>109</v>
      </c>
      <c r="B774" s="245">
        <v>2044</v>
      </c>
      <c r="C774" s="246" t="s">
        <v>1172</v>
      </c>
      <c r="D774" s="247" t="s">
        <v>1173</v>
      </c>
      <c r="E774" s="99"/>
      <c r="F774" s="227" t="s">
        <v>646</v>
      </c>
      <c r="G774" s="481"/>
      <c r="H774" s="42" t="s">
        <v>43</v>
      </c>
      <c r="I774" s="267" t="s">
        <v>1168</v>
      </c>
      <c r="J774" s="42" t="s">
        <v>984</v>
      </c>
      <c r="K774" s="99"/>
      <c r="L774" s="389" t="s">
        <v>1174</v>
      </c>
      <c r="M774" s="494"/>
      <c r="N774" s="391"/>
      <c r="O774" s="47">
        <v>44238</v>
      </c>
      <c r="P774" s="17">
        <f t="shared" si="137"/>
        <v>45535</v>
      </c>
      <c r="Q774" s="97">
        <v>5</v>
      </c>
      <c r="R774" s="97">
        <v>60</v>
      </c>
      <c r="S774" s="97">
        <f t="shared" si="135"/>
        <v>42</v>
      </c>
      <c r="T774" s="56">
        <f t="shared" si="139"/>
        <v>18</v>
      </c>
      <c r="U774" s="101">
        <v>0.2</v>
      </c>
      <c r="V774" s="250">
        <v>1608000</v>
      </c>
      <c r="W774" s="57">
        <f>V774/R774</f>
        <v>26800</v>
      </c>
      <c r="X774" s="57">
        <f>S774*W774</f>
        <v>1125600</v>
      </c>
      <c r="Y774" s="57"/>
      <c r="Z774" s="57">
        <f t="shared" si="138"/>
        <v>482400</v>
      </c>
      <c r="AA774" s="97"/>
      <c r="AB774" s="122"/>
      <c r="AC774" s="495"/>
    </row>
    <row r="775" spans="1:30" s="38" customFormat="1" ht="15.75" thickBot="1" x14ac:dyDescent="0.3">
      <c r="A775" s="103">
        <f>A774</f>
        <v>109</v>
      </c>
      <c r="B775" s="429"/>
      <c r="C775" s="105" t="s">
        <v>1175</v>
      </c>
      <c r="D775" s="106"/>
      <c r="E775" s="104"/>
      <c r="F775" s="429"/>
      <c r="G775" s="430"/>
      <c r="H775" s="429"/>
      <c r="I775" s="429"/>
      <c r="J775" s="108"/>
      <c r="K775" s="104"/>
      <c r="L775" s="104"/>
      <c r="M775" s="109"/>
      <c r="N775" s="109"/>
      <c r="O775" s="496"/>
      <c r="P775" s="108" t="s">
        <v>30</v>
      </c>
      <c r="Q775" s="108"/>
      <c r="R775" s="108"/>
      <c r="S775" s="108"/>
      <c r="T775" s="127"/>
      <c r="U775" s="432"/>
      <c r="V775" s="110">
        <f>SUM(V666:V774)</f>
        <v>67918503.499000013</v>
      </c>
      <c r="W775" s="110">
        <f t="shared" ref="W775:Z775" si="144">SUM(W666:W774)</f>
        <v>551501.21323000011</v>
      </c>
      <c r="X775" s="110">
        <f t="shared" si="144"/>
        <v>51839969.923956655</v>
      </c>
      <c r="Y775" s="110" t="e">
        <f t="shared" si="144"/>
        <v>#REF!</v>
      </c>
      <c r="Z775" s="110">
        <f t="shared" si="144"/>
        <v>16078533.575043332</v>
      </c>
      <c r="AA775" s="108"/>
      <c r="AB775" s="434"/>
      <c r="AC775" s="111"/>
    </row>
    <row r="776" spans="1:30" x14ac:dyDescent="0.25">
      <c r="A776" s="39"/>
      <c r="B776" s="112"/>
      <c r="C776" s="113"/>
      <c r="D776" s="114"/>
      <c r="E776" s="112"/>
      <c r="F776" s="112"/>
      <c r="G776" s="112"/>
      <c r="H776" s="112"/>
      <c r="I776" s="112"/>
      <c r="J776" s="82" t="s">
        <v>30</v>
      </c>
      <c r="K776" s="112"/>
      <c r="L776" s="112"/>
      <c r="M776" s="115"/>
      <c r="N776" s="94"/>
      <c r="O776" s="116"/>
      <c r="P776" s="17" t="s">
        <v>30</v>
      </c>
      <c r="Q776" s="112"/>
      <c r="R776" s="112"/>
      <c r="S776" s="112"/>
      <c r="T776" s="89"/>
      <c r="U776" s="112"/>
      <c r="V776" s="117" t="s">
        <v>30</v>
      </c>
      <c r="W776" s="36" t="s">
        <v>30</v>
      </c>
      <c r="X776" s="36"/>
      <c r="Y776" s="352" t="s">
        <v>30</v>
      </c>
      <c r="Z776" s="91">
        <f>V775-X775</f>
        <v>16078533.575043358</v>
      </c>
      <c r="AA776" s="112"/>
      <c r="AB776" s="115"/>
      <c r="AC776" s="118"/>
    </row>
    <row r="777" spans="1:30" x14ac:dyDescent="0.25">
      <c r="A777" s="22">
        <v>1</v>
      </c>
      <c r="B777" s="66">
        <v>753</v>
      </c>
      <c r="C777" s="483" t="s">
        <v>1176</v>
      </c>
      <c r="D777" s="23" t="s">
        <v>1177</v>
      </c>
      <c r="E777" s="23"/>
      <c r="F777" s="159" t="s">
        <v>31</v>
      </c>
      <c r="G777" s="439" t="s">
        <v>30</v>
      </c>
      <c r="H777" s="82" t="s">
        <v>65</v>
      </c>
      <c r="I777" s="68" t="s">
        <v>1178</v>
      </c>
      <c r="J777" s="82" t="s">
        <v>1179</v>
      </c>
      <c r="K777" s="82"/>
      <c r="L777" s="33" t="s">
        <v>878</v>
      </c>
      <c r="M777" s="85"/>
      <c r="N777" s="94"/>
      <c r="O777" s="87">
        <v>39394</v>
      </c>
      <c r="P777" s="17">
        <f t="shared" ref="P777:P819" si="145">+$P$2</f>
        <v>45535</v>
      </c>
      <c r="Q777" s="88">
        <v>5</v>
      </c>
      <c r="R777" s="33">
        <v>60</v>
      </c>
      <c r="S777" s="33">
        <f t="shared" ref="S777:S791" si="146">R777</f>
        <v>60</v>
      </c>
      <c r="T777" s="33">
        <f>R777-S777</f>
        <v>0</v>
      </c>
      <c r="U777" s="90">
        <v>0.2</v>
      </c>
      <c r="V777" s="36">
        <v>894694.36</v>
      </c>
      <c r="W777" s="36">
        <v>0</v>
      </c>
      <c r="X777" s="36">
        <v>894694.36</v>
      </c>
      <c r="Y777" s="35" t="e">
        <f>V777-#REF!</f>
        <v>#REF!</v>
      </c>
      <c r="Z777" s="36">
        <f t="shared" ref="Z777:Z819" si="147">V777-X777</f>
        <v>0</v>
      </c>
      <c r="AA777" s="82" t="s">
        <v>45</v>
      </c>
      <c r="AB777" s="85" t="s">
        <v>37</v>
      </c>
      <c r="AC777" s="37" t="s">
        <v>30</v>
      </c>
      <c r="AD777">
        <v>13</v>
      </c>
    </row>
    <row r="778" spans="1:30" s="497" customFormat="1" x14ac:dyDescent="0.25">
      <c r="A778" s="22">
        <v>2</v>
      </c>
      <c r="B778" s="66">
        <v>844</v>
      </c>
      <c r="C778" s="216" t="s">
        <v>1180</v>
      </c>
      <c r="D778" s="23" t="s">
        <v>1181</v>
      </c>
      <c r="E778" s="23"/>
      <c r="F778" s="335" t="s">
        <v>133</v>
      </c>
      <c r="G778" s="439" t="s">
        <v>30</v>
      </c>
      <c r="H778" s="23" t="s">
        <v>65</v>
      </c>
      <c r="I778" s="68" t="s">
        <v>1178</v>
      </c>
      <c r="J778" s="23" t="s">
        <v>1179</v>
      </c>
      <c r="K778" s="23"/>
      <c r="L778" s="32" t="s">
        <v>1012</v>
      </c>
      <c r="M778" s="28"/>
      <c r="N778" s="94"/>
      <c r="O778" s="30">
        <v>40536</v>
      </c>
      <c r="P778" s="17">
        <f t="shared" si="145"/>
        <v>45535</v>
      </c>
      <c r="Q778" s="31">
        <v>5</v>
      </c>
      <c r="R778" s="32">
        <v>60</v>
      </c>
      <c r="S778" s="32">
        <f t="shared" si="146"/>
        <v>60</v>
      </c>
      <c r="T778" s="32">
        <f t="shared" ref="T778:T819" si="148">R778-S778</f>
        <v>0</v>
      </c>
      <c r="U778" s="34">
        <v>0.2</v>
      </c>
      <c r="V778" s="35">
        <v>206681</v>
      </c>
      <c r="W778" s="36">
        <v>0</v>
      </c>
      <c r="X778" s="36">
        <v>206681</v>
      </c>
      <c r="Y778" s="35" t="e">
        <f>V778-#REF!</f>
        <v>#REF!</v>
      </c>
      <c r="Z778" s="36">
        <f t="shared" si="147"/>
        <v>0</v>
      </c>
      <c r="AA778" s="23" t="s">
        <v>45</v>
      </c>
      <c r="AB778" s="28" t="s">
        <v>37</v>
      </c>
      <c r="AC778" s="37" t="s">
        <v>30</v>
      </c>
      <c r="AD778">
        <v>13</v>
      </c>
    </row>
    <row r="779" spans="1:30" s="497" customFormat="1" x14ac:dyDescent="0.25">
      <c r="A779" s="22">
        <v>3</v>
      </c>
      <c r="B779" s="66">
        <v>873</v>
      </c>
      <c r="C779" s="216" t="s">
        <v>1182</v>
      </c>
      <c r="D779" s="23" t="s">
        <v>1183</v>
      </c>
      <c r="E779" s="23"/>
      <c r="F779" s="335" t="s">
        <v>406</v>
      </c>
      <c r="G779" s="439" t="s">
        <v>30</v>
      </c>
      <c r="H779" s="23" t="s">
        <v>65</v>
      </c>
      <c r="I779" s="68" t="s">
        <v>1178</v>
      </c>
      <c r="J779" s="23" t="s">
        <v>1179</v>
      </c>
      <c r="K779" s="23"/>
      <c r="L779" s="32" t="s">
        <v>1012</v>
      </c>
      <c r="M779" s="28"/>
      <c r="N779" s="94"/>
      <c r="O779" s="30">
        <v>40536</v>
      </c>
      <c r="P779" s="17">
        <f t="shared" si="145"/>
        <v>45535</v>
      </c>
      <c r="Q779" s="31">
        <v>5</v>
      </c>
      <c r="R779" s="32">
        <v>60</v>
      </c>
      <c r="S779" s="32">
        <f t="shared" si="146"/>
        <v>60</v>
      </c>
      <c r="T779" s="32">
        <f t="shared" si="148"/>
        <v>0</v>
      </c>
      <c r="U779" s="34">
        <v>0.2</v>
      </c>
      <c r="V779" s="35">
        <v>153875.67000000001</v>
      </c>
      <c r="W779" s="36">
        <v>0</v>
      </c>
      <c r="X779" s="36">
        <v>153875.67000000001</v>
      </c>
      <c r="Y779" s="35" t="e">
        <f>V779-#REF!</f>
        <v>#REF!</v>
      </c>
      <c r="Z779" s="36">
        <f t="shared" si="147"/>
        <v>0</v>
      </c>
      <c r="AA779" s="23" t="s">
        <v>45</v>
      </c>
      <c r="AB779" s="28" t="s">
        <v>37</v>
      </c>
      <c r="AC779" s="37" t="s">
        <v>30</v>
      </c>
      <c r="AD779">
        <v>13</v>
      </c>
    </row>
    <row r="780" spans="1:30" s="497" customFormat="1" x14ac:dyDescent="0.25">
      <c r="A780" s="22">
        <v>4</v>
      </c>
      <c r="B780" s="66">
        <v>915</v>
      </c>
      <c r="C780" s="216" t="s">
        <v>1184</v>
      </c>
      <c r="D780" s="41" t="s">
        <v>1185</v>
      </c>
      <c r="E780" s="23"/>
      <c r="F780" s="335" t="s">
        <v>73</v>
      </c>
      <c r="G780" s="439" t="s">
        <v>30</v>
      </c>
      <c r="H780" s="23" t="s">
        <v>43</v>
      </c>
      <c r="I780" s="68" t="s">
        <v>1178</v>
      </c>
      <c r="J780" s="23" t="s">
        <v>1179</v>
      </c>
      <c r="K780" s="23"/>
      <c r="L780" s="32" t="s">
        <v>1186</v>
      </c>
      <c r="M780" s="28"/>
      <c r="N780" s="94"/>
      <c r="O780" s="30">
        <v>41201</v>
      </c>
      <c r="P780" s="17">
        <f t="shared" si="145"/>
        <v>45535</v>
      </c>
      <c r="Q780" s="31">
        <v>5</v>
      </c>
      <c r="R780" s="32">
        <v>60</v>
      </c>
      <c r="S780" s="32">
        <f t="shared" si="146"/>
        <v>60</v>
      </c>
      <c r="T780" s="32">
        <f t="shared" si="148"/>
        <v>0</v>
      </c>
      <c r="U780" s="34">
        <v>0.2</v>
      </c>
      <c r="V780" s="35">
        <v>309127.46000000002</v>
      </c>
      <c r="W780" s="36">
        <v>0</v>
      </c>
      <c r="X780" s="36">
        <v>309127.46000000002</v>
      </c>
      <c r="Y780" s="35" t="e">
        <f>V780-#REF!</f>
        <v>#REF!</v>
      </c>
      <c r="Z780" s="36">
        <f t="shared" si="147"/>
        <v>0</v>
      </c>
      <c r="AA780" s="23" t="s">
        <v>45</v>
      </c>
      <c r="AB780" s="28" t="s">
        <v>37</v>
      </c>
      <c r="AC780" s="37" t="s">
        <v>30</v>
      </c>
      <c r="AD780">
        <v>13</v>
      </c>
    </row>
    <row r="781" spans="1:30" s="497" customFormat="1" x14ac:dyDescent="0.25">
      <c r="A781" s="22">
        <v>5</v>
      </c>
      <c r="B781" s="66">
        <v>916</v>
      </c>
      <c r="C781" s="216" t="s">
        <v>1187</v>
      </c>
      <c r="D781" s="23" t="s">
        <v>1188</v>
      </c>
      <c r="E781" s="23"/>
      <c r="F781" s="335" t="s">
        <v>588</v>
      </c>
      <c r="G781" s="439" t="s">
        <v>30</v>
      </c>
      <c r="H781" s="23" t="s">
        <v>65</v>
      </c>
      <c r="I781" s="68" t="s">
        <v>1178</v>
      </c>
      <c r="J781" s="23" t="s">
        <v>1179</v>
      </c>
      <c r="K781" s="23"/>
      <c r="L781" s="32" t="s">
        <v>1186</v>
      </c>
      <c r="M781" s="28"/>
      <c r="N781" s="94"/>
      <c r="O781" s="30">
        <v>41201</v>
      </c>
      <c r="P781" s="17">
        <f t="shared" si="145"/>
        <v>45535</v>
      </c>
      <c r="Q781" s="31">
        <v>5</v>
      </c>
      <c r="R781" s="32">
        <v>60</v>
      </c>
      <c r="S781" s="32">
        <f t="shared" si="146"/>
        <v>60</v>
      </c>
      <c r="T781" s="32">
        <f t="shared" si="148"/>
        <v>0</v>
      </c>
      <c r="U781" s="34">
        <v>0.2</v>
      </c>
      <c r="V781" s="35">
        <v>167233.48000000001</v>
      </c>
      <c r="W781" s="36">
        <v>0</v>
      </c>
      <c r="X781" s="36">
        <v>167233.48000000001</v>
      </c>
      <c r="Y781" s="35" t="e">
        <f>V781-#REF!</f>
        <v>#REF!</v>
      </c>
      <c r="Z781" s="36">
        <f t="shared" si="147"/>
        <v>0</v>
      </c>
      <c r="AA781" s="23" t="s">
        <v>45</v>
      </c>
      <c r="AB781" s="28" t="s">
        <v>37</v>
      </c>
      <c r="AC781" s="37" t="s">
        <v>30</v>
      </c>
      <c r="AD781">
        <v>13</v>
      </c>
    </row>
    <row r="782" spans="1:30" s="497" customFormat="1" x14ac:dyDescent="0.25">
      <c r="A782" s="22">
        <v>6</v>
      </c>
      <c r="B782" s="66">
        <v>919</v>
      </c>
      <c r="C782" s="216" t="s">
        <v>1189</v>
      </c>
      <c r="D782" s="23" t="s">
        <v>1190</v>
      </c>
      <c r="E782" s="23"/>
      <c r="F782" s="335" t="s">
        <v>73</v>
      </c>
      <c r="G782" s="439" t="s">
        <v>30</v>
      </c>
      <c r="H782" s="23" t="s">
        <v>43</v>
      </c>
      <c r="I782" s="68" t="s">
        <v>1178</v>
      </c>
      <c r="J782" s="23" t="s">
        <v>1179</v>
      </c>
      <c r="K782" s="23"/>
      <c r="L782" s="32" t="s">
        <v>1191</v>
      </c>
      <c r="M782" s="28"/>
      <c r="N782" s="94"/>
      <c r="O782" s="30">
        <v>41180</v>
      </c>
      <c r="P782" s="17">
        <f t="shared" si="145"/>
        <v>45535</v>
      </c>
      <c r="Q782" s="31">
        <v>5</v>
      </c>
      <c r="R782" s="32">
        <v>60</v>
      </c>
      <c r="S782" s="32">
        <f t="shared" si="146"/>
        <v>60</v>
      </c>
      <c r="T782" s="32">
        <f t="shared" si="148"/>
        <v>0</v>
      </c>
      <c r="U782" s="34">
        <v>0.2</v>
      </c>
      <c r="V782" s="35">
        <v>195551</v>
      </c>
      <c r="W782" s="36">
        <v>0</v>
      </c>
      <c r="X782" s="36">
        <v>195551</v>
      </c>
      <c r="Y782" s="35" t="e">
        <f>V782-#REF!</f>
        <v>#REF!</v>
      </c>
      <c r="Z782" s="36">
        <f t="shared" si="147"/>
        <v>0</v>
      </c>
      <c r="AA782" s="23" t="s">
        <v>45</v>
      </c>
      <c r="AB782" s="28" t="s">
        <v>37</v>
      </c>
      <c r="AC782" s="37" t="s">
        <v>30</v>
      </c>
      <c r="AD782">
        <v>13</v>
      </c>
    </row>
    <row r="783" spans="1:30" s="497" customFormat="1" x14ac:dyDescent="0.25">
      <c r="A783" s="22">
        <v>7</v>
      </c>
      <c r="B783" s="66">
        <v>923</v>
      </c>
      <c r="C783" s="216" t="s">
        <v>1192</v>
      </c>
      <c r="D783" s="23" t="s">
        <v>1193</v>
      </c>
      <c r="E783" s="23"/>
      <c r="F783" s="335" t="s">
        <v>378</v>
      </c>
      <c r="G783" s="439" t="s">
        <v>30</v>
      </c>
      <c r="H783" s="23" t="s">
        <v>65</v>
      </c>
      <c r="I783" s="68" t="s">
        <v>1178</v>
      </c>
      <c r="J783" s="23" t="s">
        <v>1179</v>
      </c>
      <c r="K783" s="23"/>
      <c r="L783" s="32" t="s">
        <v>1194</v>
      </c>
      <c r="M783" s="28"/>
      <c r="N783" s="94"/>
      <c r="O783" s="30">
        <v>41243</v>
      </c>
      <c r="P783" s="17">
        <f t="shared" si="145"/>
        <v>45535</v>
      </c>
      <c r="Q783" s="31">
        <v>5</v>
      </c>
      <c r="R783" s="32">
        <v>60</v>
      </c>
      <c r="S783" s="32">
        <f t="shared" si="146"/>
        <v>60</v>
      </c>
      <c r="T783" s="32">
        <f t="shared" si="148"/>
        <v>0</v>
      </c>
      <c r="U783" s="34">
        <v>0.2</v>
      </c>
      <c r="V783" s="35">
        <v>216287</v>
      </c>
      <c r="W783" s="36">
        <v>0</v>
      </c>
      <c r="X783" s="36">
        <v>216287</v>
      </c>
      <c r="Y783" s="35" t="e">
        <f>V783-#REF!</f>
        <v>#REF!</v>
      </c>
      <c r="Z783" s="36">
        <f t="shared" si="147"/>
        <v>0</v>
      </c>
      <c r="AA783" s="23" t="s">
        <v>45</v>
      </c>
      <c r="AB783" s="28" t="s">
        <v>37</v>
      </c>
      <c r="AC783" s="37" t="s">
        <v>30</v>
      </c>
      <c r="AD783">
        <v>13</v>
      </c>
    </row>
    <row r="784" spans="1:30" s="497" customFormat="1" x14ac:dyDescent="0.25">
      <c r="A784" s="22">
        <v>8</v>
      </c>
      <c r="B784" s="66">
        <v>1041</v>
      </c>
      <c r="C784" s="216" t="s">
        <v>1195</v>
      </c>
      <c r="D784" s="23" t="s">
        <v>1196</v>
      </c>
      <c r="E784" s="23"/>
      <c r="F784" s="335" t="s">
        <v>73</v>
      </c>
      <c r="G784" s="439" t="s">
        <v>30</v>
      </c>
      <c r="H784" s="23" t="s">
        <v>43</v>
      </c>
      <c r="I784" s="68" t="s">
        <v>1178</v>
      </c>
      <c r="J784" s="23" t="s">
        <v>1179</v>
      </c>
      <c r="K784" s="23"/>
      <c r="L784" s="32" t="s">
        <v>1197</v>
      </c>
      <c r="M784" s="28"/>
      <c r="N784" s="94"/>
      <c r="O784" s="30">
        <v>41928</v>
      </c>
      <c r="P784" s="17">
        <f t="shared" si="145"/>
        <v>45535</v>
      </c>
      <c r="Q784" s="31">
        <v>5</v>
      </c>
      <c r="R784" s="32">
        <v>60</v>
      </c>
      <c r="S784" s="32">
        <f t="shared" si="146"/>
        <v>60</v>
      </c>
      <c r="T784" s="32">
        <f t="shared" si="148"/>
        <v>0</v>
      </c>
      <c r="U784" s="34">
        <v>0.2</v>
      </c>
      <c r="V784" s="35">
        <v>1687865</v>
      </c>
      <c r="W784" s="36">
        <v>0</v>
      </c>
      <c r="X784" s="36">
        <v>1687865</v>
      </c>
      <c r="Y784" s="35" t="e">
        <f>V784-#REF!</f>
        <v>#REF!</v>
      </c>
      <c r="Z784" s="36">
        <f t="shared" si="147"/>
        <v>0</v>
      </c>
      <c r="AA784" s="23" t="s">
        <v>45</v>
      </c>
      <c r="AB784" s="28" t="s">
        <v>37</v>
      </c>
      <c r="AC784" s="37" t="s">
        <v>30</v>
      </c>
      <c r="AD784">
        <v>13</v>
      </c>
    </row>
    <row r="785" spans="1:30" s="497" customFormat="1" x14ac:dyDescent="0.25">
      <c r="A785" s="22">
        <v>9</v>
      </c>
      <c r="B785" s="66">
        <v>1115</v>
      </c>
      <c r="C785" s="216" t="s">
        <v>1198</v>
      </c>
      <c r="D785" s="23" t="s">
        <v>1199</v>
      </c>
      <c r="E785" s="23"/>
      <c r="F785" s="335" t="s">
        <v>475</v>
      </c>
      <c r="G785" s="439" t="s">
        <v>30</v>
      </c>
      <c r="H785" s="23" t="s">
        <v>43</v>
      </c>
      <c r="I785" s="68" t="s">
        <v>1178</v>
      </c>
      <c r="J785" s="23" t="s">
        <v>1179</v>
      </c>
      <c r="K785" s="23"/>
      <c r="L785" s="32" t="s">
        <v>632</v>
      </c>
      <c r="M785" s="28"/>
      <c r="N785" s="94"/>
      <c r="O785" s="30">
        <v>42310</v>
      </c>
      <c r="P785" s="17">
        <f t="shared" si="145"/>
        <v>45535</v>
      </c>
      <c r="Q785" s="31">
        <v>5</v>
      </c>
      <c r="R785" s="32">
        <v>60</v>
      </c>
      <c r="S785" s="32">
        <f t="shared" si="146"/>
        <v>60</v>
      </c>
      <c r="T785" s="32">
        <f t="shared" si="148"/>
        <v>0</v>
      </c>
      <c r="U785" s="34">
        <v>0.2</v>
      </c>
      <c r="V785" s="35">
        <v>172646.63</v>
      </c>
      <c r="W785" s="36">
        <v>0</v>
      </c>
      <c r="X785" s="36">
        <v>172646.63</v>
      </c>
      <c r="Y785" s="35" t="e">
        <f>V785-#REF!</f>
        <v>#REF!</v>
      </c>
      <c r="Z785" s="36">
        <f t="shared" si="147"/>
        <v>0</v>
      </c>
      <c r="AA785" s="23" t="s">
        <v>45</v>
      </c>
      <c r="AB785" s="28" t="s">
        <v>37</v>
      </c>
      <c r="AC785" s="37" t="s">
        <v>30</v>
      </c>
      <c r="AD785">
        <v>13</v>
      </c>
    </row>
    <row r="786" spans="1:30" s="497" customFormat="1" x14ac:dyDescent="0.25">
      <c r="A786" s="22">
        <v>10</v>
      </c>
      <c r="B786" s="66">
        <v>1121</v>
      </c>
      <c r="C786" s="216" t="s">
        <v>1200</v>
      </c>
      <c r="D786" s="23" t="s">
        <v>1201</v>
      </c>
      <c r="E786" s="23"/>
      <c r="F786" s="335" t="s">
        <v>590</v>
      </c>
      <c r="G786" s="439" t="s">
        <v>30</v>
      </c>
      <c r="H786" s="23" t="s">
        <v>65</v>
      </c>
      <c r="I786" s="68" t="s">
        <v>1178</v>
      </c>
      <c r="J786" s="23" t="s">
        <v>1179</v>
      </c>
      <c r="K786" s="23"/>
      <c r="L786" s="32" t="s">
        <v>1202</v>
      </c>
      <c r="M786" s="28"/>
      <c r="N786" s="94"/>
      <c r="O786" s="30">
        <v>42339</v>
      </c>
      <c r="P786" s="17">
        <f t="shared" si="145"/>
        <v>45535</v>
      </c>
      <c r="Q786" s="31">
        <v>5</v>
      </c>
      <c r="R786" s="32">
        <v>60</v>
      </c>
      <c r="S786" s="32">
        <f t="shared" si="146"/>
        <v>60</v>
      </c>
      <c r="T786" s="32">
        <f t="shared" si="148"/>
        <v>0</v>
      </c>
      <c r="U786" s="34">
        <v>0.2</v>
      </c>
      <c r="V786" s="35">
        <v>725297.32</v>
      </c>
      <c r="W786" s="36">
        <v>0</v>
      </c>
      <c r="X786" s="36">
        <v>725297.32</v>
      </c>
      <c r="Y786" s="35" t="e">
        <f>V786-#REF!</f>
        <v>#REF!</v>
      </c>
      <c r="Z786" s="36">
        <f t="shared" si="147"/>
        <v>0</v>
      </c>
      <c r="AA786" s="23" t="s">
        <v>45</v>
      </c>
      <c r="AB786" s="28" t="s">
        <v>37</v>
      </c>
      <c r="AC786" s="37" t="s">
        <v>30</v>
      </c>
      <c r="AD786">
        <v>13</v>
      </c>
    </row>
    <row r="787" spans="1:30" s="497" customFormat="1" x14ac:dyDescent="0.25">
      <c r="A787" s="22">
        <v>11</v>
      </c>
      <c r="B787" s="66">
        <v>1145</v>
      </c>
      <c r="C787" s="216" t="s">
        <v>1203</v>
      </c>
      <c r="D787" s="23"/>
      <c r="E787" s="23"/>
      <c r="F787" s="335" t="s">
        <v>385</v>
      </c>
      <c r="G787" s="439" t="s">
        <v>30</v>
      </c>
      <c r="H787" s="23" t="s">
        <v>65</v>
      </c>
      <c r="I787" s="68" t="s">
        <v>1178</v>
      </c>
      <c r="J787" s="23" t="s">
        <v>1179</v>
      </c>
      <c r="K787" s="23"/>
      <c r="L787" s="32" t="s">
        <v>1204</v>
      </c>
      <c r="M787" s="28"/>
      <c r="N787" s="94"/>
      <c r="O787" s="30">
        <v>42503</v>
      </c>
      <c r="P787" s="17">
        <f t="shared" si="145"/>
        <v>45535</v>
      </c>
      <c r="Q787" s="31">
        <v>5</v>
      </c>
      <c r="R787" s="32">
        <v>60</v>
      </c>
      <c r="S787" s="32">
        <f t="shared" si="146"/>
        <v>60</v>
      </c>
      <c r="T787" s="32">
        <f t="shared" si="148"/>
        <v>0</v>
      </c>
      <c r="U787" s="34">
        <v>0.2</v>
      </c>
      <c r="V787" s="35">
        <v>155014.51</v>
      </c>
      <c r="W787" s="36">
        <v>0</v>
      </c>
      <c r="X787" s="36">
        <v>155014.51</v>
      </c>
      <c r="Y787" s="35" t="e">
        <f>V787-#REF!</f>
        <v>#REF!</v>
      </c>
      <c r="Z787" s="36">
        <f t="shared" si="147"/>
        <v>0</v>
      </c>
      <c r="AA787" s="23" t="s">
        <v>45</v>
      </c>
      <c r="AB787" s="28" t="s">
        <v>37</v>
      </c>
      <c r="AC787" s="37"/>
      <c r="AD787">
        <v>13</v>
      </c>
    </row>
    <row r="788" spans="1:30" s="497" customFormat="1" x14ac:dyDescent="0.25">
      <c r="A788" s="22">
        <v>12</v>
      </c>
      <c r="B788" s="66">
        <v>1146</v>
      </c>
      <c r="C788" s="216" t="s">
        <v>1203</v>
      </c>
      <c r="D788" s="23"/>
      <c r="E788" s="23"/>
      <c r="F788" s="335" t="s">
        <v>64</v>
      </c>
      <c r="G788" s="439" t="s">
        <v>30</v>
      </c>
      <c r="H788" s="23" t="s">
        <v>65</v>
      </c>
      <c r="I788" s="68" t="s">
        <v>1178</v>
      </c>
      <c r="J788" s="23" t="s">
        <v>1179</v>
      </c>
      <c r="K788" s="23"/>
      <c r="L788" s="32" t="s">
        <v>1204</v>
      </c>
      <c r="M788" s="28"/>
      <c r="N788" s="94"/>
      <c r="O788" s="30">
        <v>42503</v>
      </c>
      <c r="P788" s="17">
        <f t="shared" si="145"/>
        <v>45535</v>
      </c>
      <c r="Q788" s="31">
        <v>5</v>
      </c>
      <c r="R788" s="32">
        <v>60</v>
      </c>
      <c r="S788" s="32">
        <f t="shared" si="146"/>
        <v>60</v>
      </c>
      <c r="T788" s="32">
        <f t="shared" si="148"/>
        <v>0</v>
      </c>
      <c r="U788" s="34">
        <v>0.2</v>
      </c>
      <c r="V788" s="35">
        <v>155014.51</v>
      </c>
      <c r="W788" s="36">
        <v>0</v>
      </c>
      <c r="X788" s="36">
        <v>155014.51</v>
      </c>
      <c r="Y788" s="35" t="e">
        <f>V788-#REF!</f>
        <v>#REF!</v>
      </c>
      <c r="Z788" s="36">
        <f t="shared" si="147"/>
        <v>0</v>
      </c>
      <c r="AA788" s="23" t="s">
        <v>45</v>
      </c>
      <c r="AB788" s="28" t="s">
        <v>37</v>
      </c>
      <c r="AC788" s="37" t="s">
        <v>30</v>
      </c>
      <c r="AD788">
        <v>13</v>
      </c>
    </row>
    <row r="789" spans="1:30" s="497" customFormat="1" x14ac:dyDescent="0.25">
      <c r="A789" s="22">
        <v>13</v>
      </c>
      <c r="B789" s="66">
        <v>1192</v>
      </c>
      <c r="C789" s="216" t="s">
        <v>1205</v>
      </c>
      <c r="D789" s="23" t="s">
        <v>1206</v>
      </c>
      <c r="E789" s="23"/>
      <c r="F789" s="335" t="s">
        <v>133</v>
      </c>
      <c r="G789" s="439" t="s">
        <v>30</v>
      </c>
      <c r="H789" s="23" t="s">
        <v>65</v>
      </c>
      <c r="I789" s="68" t="s">
        <v>1178</v>
      </c>
      <c r="J789" s="23" t="s">
        <v>1179</v>
      </c>
      <c r="K789" s="23"/>
      <c r="L789" s="32" t="s">
        <v>447</v>
      </c>
      <c r="M789" s="28"/>
      <c r="N789" s="94"/>
      <c r="O789" s="30">
        <v>42669</v>
      </c>
      <c r="P789" s="17">
        <f t="shared" si="145"/>
        <v>45535</v>
      </c>
      <c r="Q789" s="31">
        <v>5</v>
      </c>
      <c r="R789" s="32">
        <v>60</v>
      </c>
      <c r="S789" s="32">
        <f t="shared" si="146"/>
        <v>60</v>
      </c>
      <c r="T789" s="32">
        <f t="shared" si="148"/>
        <v>0</v>
      </c>
      <c r="U789" s="34">
        <v>0.2</v>
      </c>
      <c r="V789" s="35">
        <v>86762.8</v>
      </c>
      <c r="W789" s="36">
        <v>0</v>
      </c>
      <c r="X789" s="36">
        <v>86762.8</v>
      </c>
      <c r="Y789" s="35" t="e">
        <f>V789-#REF!</f>
        <v>#REF!</v>
      </c>
      <c r="Z789" s="36">
        <f t="shared" si="147"/>
        <v>0</v>
      </c>
      <c r="AA789" s="23" t="s">
        <v>45</v>
      </c>
      <c r="AB789" s="28" t="s">
        <v>37</v>
      </c>
      <c r="AC789" s="37" t="s">
        <v>30</v>
      </c>
      <c r="AD789">
        <v>13</v>
      </c>
    </row>
    <row r="790" spans="1:30" s="497" customFormat="1" x14ac:dyDescent="0.25">
      <c r="A790" s="22">
        <v>14</v>
      </c>
      <c r="B790" s="66">
        <v>1193</v>
      </c>
      <c r="C790" s="216" t="s">
        <v>1205</v>
      </c>
      <c r="D790" s="23" t="s">
        <v>1207</v>
      </c>
      <c r="E790" s="23"/>
      <c r="F790" s="335" t="s">
        <v>133</v>
      </c>
      <c r="G790" s="439" t="s">
        <v>30</v>
      </c>
      <c r="H790" s="23" t="s">
        <v>65</v>
      </c>
      <c r="I790" s="68" t="s">
        <v>1178</v>
      </c>
      <c r="J790" s="23" t="s">
        <v>1179</v>
      </c>
      <c r="K790" s="23"/>
      <c r="L790" s="32" t="s">
        <v>447</v>
      </c>
      <c r="M790" s="28"/>
      <c r="N790" s="94"/>
      <c r="O790" s="30">
        <v>42669</v>
      </c>
      <c r="P790" s="17">
        <f t="shared" si="145"/>
        <v>45535</v>
      </c>
      <c r="Q790" s="31">
        <v>5</v>
      </c>
      <c r="R790" s="32">
        <v>60</v>
      </c>
      <c r="S790" s="32">
        <f t="shared" si="146"/>
        <v>60</v>
      </c>
      <c r="T790" s="32">
        <f t="shared" si="148"/>
        <v>0</v>
      </c>
      <c r="U790" s="34">
        <v>0.2</v>
      </c>
      <c r="V790" s="35">
        <v>86762.8</v>
      </c>
      <c r="W790" s="36">
        <v>0</v>
      </c>
      <c r="X790" s="36">
        <v>86762.8</v>
      </c>
      <c r="Y790" s="35" t="e">
        <f>V790-#REF!</f>
        <v>#REF!</v>
      </c>
      <c r="Z790" s="36">
        <f t="shared" si="147"/>
        <v>0</v>
      </c>
      <c r="AA790" s="23" t="s">
        <v>45</v>
      </c>
      <c r="AB790" s="28" t="s">
        <v>37</v>
      </c>
      <c r="AC790" s="37" t="s">
        <v>30</v>
      </c>
      <c r="AD790">
        <v>13</v>
      </c>
    </row>
    <row r="791" spans="1:30" s="497" customFormat="1" x14ac:dyDescent="0.25">
      <c r="A791" s="22">
        <v>15</v>
      </c>
      <c r="B791" s="66">
        <v>1260</v>
      </c>
      <c r="C791" s="216" t="s">
        <v>1208</v>
      </c>
      <c r="D791" s="23" t="s">
        <v>1209</v>
      </c>
      <c r="E791" s="23"/>
      <c r="F791" s="335" t="s">
        <v>475</v>
      </c>
      <c r="G791" s="439" t="s">
        <v>30</v>
      </c>
      <c r="H791" s="23" t="s">
        <v>32</v>
      </c>
      <c r="I791" s="68" t="s">
        <v>1178</v>
      </c>
      <c r="J791" s="23" t="s">
        <v>1179</v>
      </c>
      <c r="K791" s="23"/>
      <c r="L791" s="32" t="s">
        <v>447</v>
      </c>
      <c r="M791" s="28"/>
      <c r="N791" s="94"/>
      <c r="O791" s="30">
        <v>42703</v>
      </c>
      <c r="P791" s="17">
        <f t="shared" si="145"/>
        <v>45535</v>
      </c>
      <c r="Q791" s="31">
        <v>5</v>
      </c>
      <c r="R791" s="32">
        <v>60</v>
      </c>
      <c r="S791" s="32">
        <f t="shared" si="146"/>
        <v>60</v>
      </c>
      <c r="T791" s="32">
        <f t="shared" si="148"/>
        <v>0</v>
      </c>
      <c r="U791" s="34">
        <v>0.2</v>
      </c>
      <c r="V791" s="35">
        <v>300484.80000000005</v>
      </c>
      <c r="W791" s="36">
        <v>0</v>
      </c>
      <c r="X791" s="36">
        <v>300484.80000000005</v>
      </c>
      <c r="Y791" s="35" t="e">
        <f>V791-#REF!</f>
        <v>#REF!</v>
      </c>
      <c r="Z791" s="36">
        <f t="shared" si="147"/>
        <v>0</v>
      </c>
      <c r="AA791" s="23" t="s">
        <v>45</v>
      </c>
      <c r="AB791" s="28" t="s">
        <v>37</v>
      </c>
      <c r="AC791" s="37" t="s">
        <v>30</v>
      </c>
      <c r="AD791">
        <v>13</v>
      </c>
    </row>
    <row r="792" spans="1:30" s="497" customFormat="1" x14ac:dyDescent="0.25">
      <c r="A792" s="22">
        <v>16</v>
      </c>
      <c r="B792" s="66">
        <v>1456</v>
      </c>
      <c r="C792" s="216" t="s">
        <v>1210</v>
      </c>
      <c r="D792" s="23" t="s">
        <v>1211</v>
      </c>
      <c r="E792" s="210"/>
      <c r="F792" s="335" t="s">
        <v>73</v>
      </c>
      <c r="G792" s="439" t="s">
        <v>30</v>
      </c>
      <c r="H792" s="23" t="s">
        <v>43</v>
      </c>
      <c r="I792" s="68" t="s">
        <v>1178</v>
      </c>
      <c r="J792" s="23" t="s">
        <v>1179</v>
      </c>
      <c r="K792" s="23"/>
      <c r="L792" s="32" t="s">
        <v>1212</v>
      </c>
      <c r="M792" s="28"/>
      <c r="N792" s="94"/>
      <c r="O792" s="30">
        <v>43367</v>
      </c>
      <c r="P792" s="17">
        <f t="shared" si="145"/>
        <v>45535</v>
      </c>
      <c r="Q792" s="31">
        <v>5</v>
      </c>
      <c r="R792" s="32">
        <v>60</v>
      </c>
      <c r="S792" s="32">
        <v>60</v>
      </c>
      <c r="T792" s="32">
        <f t="shared" si="148"/>
        <v>0</v>
      </c>
      <c r="U792" s="34">
        <v>0.2</v>
      </c>
      <c r="V792" s="35">
        <v>149043.76999999999</v>
      </c>
      <c r="W792" s="36">
        <v>0</v>
      </c>
      <c r="X792" s="36">
        <v>149043.76999999999</v>
      </c>
      <c r="Y792" s="35" t="e">
        <f>V792-#REF!</f>
        <v>#REF!</v>
      </c>
      <c r="Z792" s="36">
        <f t="shared" si="147"/>
        <v>0</v>
      </c>
      <c r="AA792" s="23" t="s">
        <v>45</v>
      </c>
      <c r="AB792" s="28" t="s">
        <v>37</v>
      </c>
      <c r="AC792" s="37" t="s">
        <v>30</v>
      </c>
      <c r="AD792">
        <v>13</v>
      </c>
    </row>
    <row r="793" spans="1:30" s="497" customFormat="1" x14ac:dyDescent="0.25">
      <c r="A793" s="22">
        <v>17</v>
      </c>
      <c r="B793" s="66">
        <v>1464</v>
      </c>
      <c r="C793" s="216" t="s">
        <v>1210</v>
      </c>
      <c r="D793" s="23" t="s">
        <v>1211</v>
      </c>
      <c r="E793" s="210"/>
      <c r="F793" s="335" t="s">
        <v>73</v>
      </c>
      <c r="G793" s="439" t="s">
        <v>30</v>
      </c>
      <c r="H793" s="23" t="s">
        <v>43</v>
      </c>
      <c r="I793" s="68" t="s">
        <v>1178</v>
      </c>
      <c r="J793" s="23" t="s">
        <v>1179</v>
      </c>
      <c r="K793" s="23"/>
      <c r="L793" s="32" t="s">
        <v>1212</v>
      </c>
      <c r="M793" s="28"/>
      <c r="N793" s="94"/>
      <c r="O793" s="30">
        <v>43367</v>
      </c>
      <c r="P793" s="17">
        <f t="shared" si="145"/>
        <v>45535</v>
      </c>
      <c r="Q793" s="31">
        <v>5</v>
      </c>
      <c r="R793" s="32">
        <v>60</v>
      </c>
      <c r="S793" s="32">
        <v>60</v>
      </c>
      <c r="T793" s="32">
        <f t="shared" si="148"/>
        <v>0</v>
      </c>
      <c r="U793" s="34">
        <v>0.2</v>
      </c>
      <c r="V793" s="35">
        <v>149043.76999999999</v>
      </c>
      <c r="W793" s="36">
        <v>0</v>
      </c>
      <c r="X793" s="36">
        <v>149043.76999999999</v>
      </c>
      <c r="Y793" s="35" t="e">
        <f>V793-#REF!</f>
        <v>#REF!</v>
      </c>
      <c r="Z793" s="36">
        <f t="shared" si="147"/>
        <v>0</v>
      </c>
      <c r="AA793" s="23" t="s">
        <v>45</v>
      </c>
      <c r="AB793" s="28" t="s">
        <v>37</v>
      </c>
      <c r="AC793" s="37" t="s">
        <v>30</v>
      </c>
      <c r="AD793">
        <v>13</v>
      </c>
    </row>
    <row r="794" spans="1:30" s="497" customFormat="1" x14ac:dyDescent="0.25">
      <c r="A794" s="22">
        <v>18</v>
      </c>
      <c r="B794" s="66">
        <v>1485</v>
      </c>
      <c r="C794" s="216" t="s">
        <v>1213</v>
      </c>
      <c r="D794" s="23" t="s">
        <v>30</v>
      </c>
      <c r="E794" s="23" t="s">
        <v>1214</v>
      </c>
      <c r="F794" s="335" t="s">
        <v>229</v>
      </c>
      <c r="G794" s="439" t="s">
        <v>30</v>
      </c>
      <c r="H794" s="23" t="s">
        <v>32</v>
      </c>
      <c r="I794" s="68" t="s">
        <v>1178</v>
      </c>
      <c r="J794" s="23" t="s">
        <v>1179</v>
      </c>
      <c r="K794" s="23"/>
      <c r="L794" s="32" t="s">
        <v>1107</v>
      </c>
      <c r="M794" s="28"/>
      <c r="N794" s="94"/>
      <c r="O794" s="30">
        <v>43446</v>
      </c>
      <c r="P794" s="17">
        <f t="shared" si="145"/>
        <v>45535</v>
      </c>
      <c r="Q794" s="31">
        <v>5</v>
      </c>
      <c r="R794" s="32">
        <v>60</v>
      </c>
      <c r="S794" s="32">
        <v>60</v>
      </c>
      <c r="T794" s="32">
        <f t="shared" si="148"/>
        <v>0</v>
      </c>
      <c r="U794" s="34">
        <v>0.2</v>
      </c>
      <c r="V794" s="35">
        <v>99500</v>
      </c>
      <c r="W794" s="36">
        <v>0</v>
      </c>
      <c r="X794" s="35">
        <v>99500</v>
      </c>
      <c r="Y794" s="35" t="e">
        <f>V794-#REF!</f>
        <v>#REF!</v>
      </c>
      <c r="Z794" s="36">
        <f t="shared" si="147"/>
        <v>0</v>
      </c>
      <c r="AA794" s="23" t="s">
        <v>45</v>
      </c>
      <c r="AB794" s="28" t="s">
        <v>37</v>
      </c>
      <c r="AC794" s="37" t="s">
        <v>30</v>
      </c>
      <c r="AD794">
        <v>13</v>
      </c>
    </row>
    <row r="795" spans="1:30" s="497" customFormat="1" x14ac:dyDescent="0.25">
      <c r="A795" s="22">
        <v>19</v>
      </c>
      <c r="B795" s="66">
        <v>1486</v>
      </c>
      <c r="C795" s="216" t="s">
        <v>1213</v>
      </c>
      <c r="D795" s="23" t="s">
        <v>30</v>
      </c>
      <c r="E795" s="23" t="s">
        <v>1214</v>
      </c>
      <c r="F795" s="335" t="s">
        <v>389</v>
      </c>
      <c r="G795" s="439" t="s">
        <v>30</v>
      </c>
      <c r="H795" s="23" t="s">
        <v>65</v>
      </c>
      <c r="I795" s="68" t="s">
        <v>1178</v>
      </c>
      <c r="J795" s="23" t="s">
        <v>1179</v>
      </c>
      <c r="K795" s="23"/>
      <c r="L795" s="32" t="s">
        <v>1107</v>
      </c>
      <c r="M795" s="28"/>
      <c r="N795" s="94"/>
      <c r="O795" s="30">
        <v>43446</v>
      </c>
      <c r="P795" s="17">
        <f t="shared" si="145"/>
        <v>45535</v>
      </c>
      <c r="Q795" s="31">
        <v>5</v>
      </c>
      <c r="R795" s="32">
        <v>60</v>
      </c>
      <c r="S795" s="32">
        <v>60</v>
      </c>
      <c r="T795" s="32">
        <f t="shared" si="148"/>
        <v>0</v>
      </c>
      <c r="U795" s="34">
        <v>0.2</v>
      </c>
      <c r="V795" s="35">
        <v>99500</v>
      </c>
      <c r="W795" s="36">
        <v>0</v>
      </c>
      <c r="X795" s="35">
        <v>99500</v>
      </c>
      <c r="Y795" s="35" t="e">
        <f>V795-#REF!</f>
        <v>#REF!</v>
      </c>
      <c r="Z795" s="36">
        <f t="shared" si="147"/>
        <v>0</v>
      </c>
      <c r="AA795" s="23" t="s">
        <v>45</v>
      </c>
      <c r="AB795" s="28" t="s">
        <v>37</v>
      </c>
      <c r="AC795" s="37" t="s">
        <v>30</v>
      </c>
      <c r="AD795">
        <v>13</v>
      </c>
    </row>
    <row r="796" spans="1:30" s="497" customFormat="1" x14ac:dyDescent="0.25">
      <c r="A796" s="22">
        <v>20</v>
      </c>
      <c r="B796" s="66">
        <v>1487</v>
      </c>
      <c r="C796" s="216" t="s">
        <v>1213</v>
      </c>
      <c r="D796" s="23" t="s">
        <v>30</v>
      </c>
      <c r="E796" s="23" t="s">
        <v>1214</v>
      </c>
      <c r="F796" s="335" t="s">
        <v>590</v>
      </c>
      <c r="G796" s="439" t="s">
        <v>30</v>
      </c>
      <c r="H796" s="23" t="s">
        <v>65</v>
      </c>
      <c r="I796" s="68" t="s">
        <v>1178</v>
      </c>
      <c r="J796" s="23" t="s">
        <v>1179</v>
      </c>
      <c r="K796" s="23"/>
      <c r="L796" s="32" t="s">
        <v>1107</v>
      </c>
      <c r="M796" s="28"/>
      <c r="N796" s="94"/>
      <c r="O796" s="30">
        <v>43446</v>
      </c>
      <c r="P796" s="17">
        <f t="shared" si="145"/>
        <v>45535</v>
      </c>
      <c r="Q796" s="31">
        <v>5</v>
      </c>
      <c r="R796" s="32">
        <v>60</v>
      </c>
      <c r="S796" s="32">
        <v>60</v>
      </c>
      <c r="T796" s="32">
        <f t="shared" si="148"/>
        <v>0</v>
      </c>
      <c r="U796" s="34">
        <v>0.2</v>
      </c>
      <c r="V796" s="35">
        <v>99500</v>
      </c>
      <c r="W796" s="36">
        <v>0</v>
      </c>
      <c r="X796" s="35">
        <v>99500</v>
      </c>
      <c r="Y796" s="35" t="e">
        <f>V796-#REF!</f>
        <v>#REF!</v>
      </c>
      <c r="Z796" s="36">
        <f t="shared" si="147"/>
        <v>0</v>
      </c>
      <c r="AA796" s="23" t="s">
        <v>45</v>
      </c>
      <c r="AB796" s="28" t="s">
        <v>37</v>
      </c>
      <c r="AC796" s="37" t="s">
        <v>30</v>
      </c>
      <c r="AD796">
        <v>13</v>
      </c>
    </row>
    <row r="797" spans="1:30" s="497" customFormat="1" x14ac:dyDescent="0.25">
      <c r="A797" s="22">
        <v>21</v>
      </c>
      <c r="B797" s="66">
        <v>1514</v>
      </c>
      <c r="C797" s="216" t="s">
        <v>1215</v>
      </c>
      <c r="D797" s="66"/>
      <c r="E797" s="23"/>
      <c r="F797" s="335" t="s">
        <v>31</v>
      </c>
      <c r="G797" s="439" t="s">
        <v>30</v>
      </c>
      <c r="H797" s="23" t="s">
        <v>43</v>
      </c>
      <c r="I797" s="68" t="s">
        <v>1178</v>
      </c>
      <c r="J797" s="23" t="s">
        <v>1179</v>
      </c>
      <c r="K797" s="23"/>
      <c r="L797" s="32" t="s">
        <v>1216</v>
      </c>
      <c r="M797" s="28"/>
      <c r="N797" s="94"/>
      <c r="O797" s="30">
        <v>43585</v>
      </c>
      <c r="P797" s="17">
        <f t="shared" si="145"/>
        <v>45535</v>
      </c>
      <c r="Q797" s="31">
        <v>5</v>
      </c>
      <c r="R797" s="32">
        <v>60</v>
      </c>
      <c r="S797" s="32">
        <v>60</v>
      </c>
      <c r="T797" s="32">
        <f t="shared" si="148"/>
        <v>0</v>
      </c>
      <c r="U797" s="34">
        <v>0.2</v>
      </c>
      <c r="V797" s="35">
        <v>3233152</v>
      </c>
      <c r="W797" s="36">
        <v>0</v>
      </c>
      <c r="X797" s="36">
        <f>V797</f>
        <v>3233152</v>
      </c>
      <c r="Y797" s="35" t="e">
        <f>V797-#REF!</f>
        <v>#REF!</v>
      </c>
      <c r="Z797" s="36">
        <f t="shared" si="147"/>
        <v>0</v>
      </c>
      <c r="AA797" s="66"/>
      <c r="AB797" s="119"/>
      <c r="AC797" s="120" t="s">
        <v>30</v>
      </c>
      <c r="AD797">
        <v>13</v>
      </c>
    </row>
    <row r="798" spans="1:30" s="497" customFormat="1" x14ac:dyDescent="0.25">
      <c r="A798" s="22">
        <v>22</v>
      </c>
      <c r="B798" s="66">
        <v>1515</v>
      </c>
      <c r="C798" s="216" t="s">
        <v>1217</v>
      </c>
      <c r="D798" s="66"/>
      <c r="E798" s="23"/>
      <c r="F798" s="335" t="s">
        <v>31</v>
      </c>
      <c r="G798" s="439" t="s">
        <v>30</v>
      </c>
      <c r="H798" s="23" t="s">
        <v>43</v>
      </c>
      <c r="I798" s="68" t="s">
        <v>1178</v>
      </c>
      <c r="J798" s="23" t="s">
        <v>1179</v>
      </c>
      <c r="K798" s="23"/>
      <c r="L798" s="32" t="s">
        <v>1216</v>
      </c>
      <c r="M798" s="28"/>
      <c r="N798" s="94"/>
      <c r="O798" s="30">
        <v>43585</v>
      </c>
      <c r="P798" s="17">
        <f t="shared" si="145"/>
        <v>45535</v>
      </c>
      <c r="Q798" s="31">
        <v>5</v>
      </c>
      <c r="R798" s="32">
        <v>60</v>
      </c>
      <c r="S798" s="32">
        <v>60</v>
      </c>
      <c r="T798" s="32">
        <f t="shared" si="148"/>
        <v>0</v>
      </c>
      <c r="U798" s="34">
        <v>0.2</v>
      </c>
      <c r="V798" s="35">
        <v>797972.18</v>
      </c>
      <c r="W798" s="36">
        <v>0</v>
      </c>
      <c r="X798" s="36">
        <f>V798</f>
        <v>797972.18</v>
      </c>
      <c r="Y798" s="35" t="e">
        <f>V798-#REF!</f>
        <v>#REF!</v>
      </c>
      <c r="Z798" s="36">
        <f t="shared" si="147"/>
        <v>0</v>
      </c>
      <c r="AA798" s="66"/>
      <c r="AB798" s="119"/>
      <c r="AC798" s="120" t="s">
        <v>30</v>
      </c>
      <c r="AD798">
        <v>13</v>
      </c>
    </row>
    <row r="799" spans="1:30" s="497" customFormat="1" x14ac:dyDescent="0.25">
      <c r="A799" s="22">
        <v>23</v>
      </c>
      <c r="B799" s="66">
        <v>1554</v>
      </c>
      <c r="C799" s="216" t="s">
        <v>1218</v>
      </c>
      <c r="D799" s="23" t="s">
        <v>1219</v>
      </c>
      <c r="E799" s="23"/>
      <c r="F799" s="335" t="s">
        <v>671</v>
      </c>
      <c r="G799" s="439" t="s">
        <v>30</v>
      </c>
      <c r="H799" s="23" t="s">
        <v>65</v>
      </c>
      <c r="I799" s="68" t="s">
        <v>1178</v>
      </c>
      <c r="J799" s="23" t="s">
        <v>1179</v>
      </c>
      <c r="K799" s="23"/>
      <c r="L799" s="32" t="s">
        <v>239</v>
      </c>
      <c r="M799" s="28"/>
      <c r="N799" s="94"/>
      <c r="O799" s="30">
        <v>43751</v>
      </c>
      <c r="P799" s="17">
        <f t="shared" si="145"/>
        <v>45535</v>
      </c>
      <c r="Q799" s="31">
        <v>5</v>
      </c>
      <c r="R799" s="32">
        <v>60</v>
      </c>
      <c r="S799" s="32">
        <f t="shared" ref="S799:S819" si="149">DATEDIF(O799,P799,"M")</f>
        <v>58</v>
      </c>
      <c r="T799" s="32">
        <f t="shared" si="148"/>
        <v>2</v>
      </c>
      <c r="U799" s="34">
        <v>0.2</v>
      </c>
      <c r="V799" s="35">
        <v>170390.791</v>
      </c>
      <c r="W799" s="36">
        <f t="shared" si="140"/>
        <v>2839.8465166666665</v>
      </c>
      <c r="X799" s="36">
        <f t="shared" ref="X799:X818" si="150">S799*W799</f>
        <v>164711.09796666665</v>
      </c>
      <c r="Y799" s="35" t="e">
        <f>V799-#REF!</f>
        <v>#REF!</v>
      </c>
      <c r="Z799" s="36">
        <f t="shared" si="147"/>
        <v>5679.6930333333439</v>
      </c>
      <c r="AA799" s="23" t="s">
        <v>45</v>
      </c>
      <c r="AB799" s="28" t="s">
        <v>37</v>
      </c>
      <c r="AC799" s="37" t="s">
        <v>30</v>
      </c>
    </row>
    <row r="800" spans="1:30" s="497" customFormat="1" x14ac:dyDescent="0.25">
      <c r="A800" s="22">
        <v>24</v>
      </c>
      <c r="B800" s="66">
        <v>1555</v>
      </c>
      <c r="C800" s="216" t="s">
        <v>1220</v>
      </c>
      <c r="D800" s="23" t="s">
        <v>1221</v>
      </c>
      <c r="E800" s="23"/>
      <c r="F800" s="335" t="s">
        <v>397</v>
      </c>
      <c r="G800" s="439" t="s">
        <v>30</v>
      </c>
      <c r="H800" s="23" t="s">
        <v>65</v>
      </c>
      <c r="I800" s="68" t="s">
        <v>1178</v>
      </c>
      <c r="J800" s="23" t="s">
        <v>1179</v>
      </c>
      <c r="K800" s="23"/>
      <c r="L800" s="32" t="s">
        <v>239</v>
      </c>
      <c r="M800" s="28"/>
      <c r="N800" s="94"/>
      <c r="O800" s="30">
        <v>43751</v>
      </c>
      <c r="P800" s="17">
        <f t="shared" si="145"/>
        <v>45535</v>
      </c>
      <c r="Q800" s="31">
        <v>5</v>
      </c>
      <c r="R800" s="32">
        <v>60</v>
      </c>
      <c r="S800" s="32">
        <f t="shared" si="149"/>
        <v>58</v>
      </c>
      <c r="T800" s="32">
        <f t="shared" si="148"/>
        <v>2</v>
      </c>
      <c r="U800" s="34">
        <v>0.2</v>
      </c>
      <c r="V800" s="35">
        <v>93016.621000000014</v>
      </c>
      <c r="W800" s="36">
        <f t="shared" ref="W800:W818" si="151">V800/R800</f>
        <v>1550.2770166666669</v>
      </c>
      <c r="X800" s="36">
        <f t="shared" si="150"/>
        <v>89916.06696666668</v>
      </c>
      <c r="Y800" s="35" t="e">
        <f>V800-#REF!</f>
        <v>#REF!</v>
      </c>
      <c r="Z800" s="36">
        <f t="shared" si="147"/>
        <v>3100.5540333333338</v>
      </c>
      <c r="AA800" s="23" t="s">
        <v>45</v>
      </c>
      <c r="AB800" s="28" t="s">
        <v>37</v>
      </c>
      <c r="AC800" s="37" t="s">
        <v>30</v>
      </c>
    </row>
    <row r="801" spans="1:29" s="497" customFormat="1" x14ac:dyDescent="0.25">
      <c r="A801" s="22">
        <v>25</v>
      </c>
      <c r="B801" s="66">
        <v>1573</v>
      </c>
      <c r="C801" s="216" t="s">
        <v>1222</v>
      </c>
      <c r="D801" s="23" t="s">
        <v>1223</v>
      </c>
      <c r="E801" s="23"/>
      <c r="F801" s="335" t="s">
        <v>391</v>
      </c>
      <c r="G801" s="439" t="s">
        <v>30</v>
      </c>
      <c r="H801" s="23" t="s">
        <v>43</v>
      </c>
      <c r="I801" s="68" t="s">
        <v>1178</v>
      </c>
      <c r="J801" s="23" t="s">
        <v>1179</v>
      </c>
      <c r="K801" s="23"/>
      <c r="L801" s="32" t="s">
        <v>239</v>
      </c>
      <c r="M801" s="28"/>
      <c r="N801" s="94"/>
      <c r="O801" s="30">
        <v>43707</v>
      </c>
      <c r="P801" s="17">
        <f t="shared" si="145"/>
        <v>45535</v>
      </c>
      <c r="Q801" s="31">
        <v>5</v>
      </c>
      <c r="R801" s="32">
        <v>60</v>
      </c>
      <c r="S801" s="32">
        <f t="shared" si="149"/>
        <v>60</v>
      </c>
      <c r="T801" s="32">
        <f t="shared" si="148"/>
        <v>0</v>
      </c>
      <c r="U801" s="34">
        <v>0.2</v>
      </c>
      <c r="V801" s="35">
        <v>729729</v>
      </c>
      <c r="W801" s="36">
        <f t="shared" si="151"/>
        <v>12162.15</v>
      </c>
      <c r="X801" s="36">
        <f t="shared" si="150"/>
        <v>729729</v>
      </c>
      <c r="Y801" s="35" t="e">
        <f>V801-#REF!</f>
        <v>#REF!</v>
      </c>
      <c r="Z801" s="36">
        <f t="shared" si="147"/>
        <v>0</v>
      </c>
      <c r="AA801" s="23" t="s">
        <v>45</v>
      </c>
      <c r="AB801" s="28" t="s">
        <v>37</v>
      </c>
      <c r="AC801" s="37" t="s">
        <v>30</v>
      </c>
    </row>
    <row r="802" spans="1:29" s="497" customFormat="1" x14ac:dyDescent="0.25">
      <c r="A802" s="22">
        <v>26</v>
      </c>
      <c r="B802" s="66">
        <v>1617</v>
      </c>
      <c r="C802" s="216" t="s">
        <v>1224</v>
      </c>
      <c r="D802" s="66"/>
      <c r="E802" s="23"/>
      <c r="F802" s="335" t="s">
        <v>208</v>
      </c>
      <c r="G802" s="439" t="s">
        <v>30</v>
      </c>
      <c r="H802" s="23" t="s">
        <v>43</v>
      </c>
      <c r="I802" s="68" t="s">
        <v>1178</v>
      </c>
      <c r="J802" s="23" t="s">
        <v>1179</v>
      </c>
      <c r="K802" s="23"/>
      <c r="L802" s="32" t="s">
        <v>674</v>
      </c>
      <c r="M802" s="28"/>
      <c r="N802" s="94"/>
      <c r="O802" s="30">
        <v>44047</v>
      </c>
      <c r="P802" s="17">
        <f t="shared" si="145"/>
        <v>45535</v>
      </c>
      <c r="Q802" s="31">
        <v>5</v>
      </c>
      <c r="R802" s="32">
        <v>60</v>
      </c>
      <c r="S802" s="32">
        <f t="shared" si="149"/>
        <v>48</v>
      </c>
      <c r="T802" s="32">
        <f t="shared" si="148"/>
        <v>12</v>
      </c>
      <c r="U802" s="34">
        <v>0.2</v>
      </c>
      <c r="V802" s="35">
        <v>143629.03</v>
      </c>
      <c r="W802" s="36">
        <f t="shared" si="151"/>
        <v>2393.8171666666667</v>
      </c>
      <c r="X802" s="36">
        <f t="shared" si="150"/>
        <v>114903.224</v>
      </c>
      <c r="Y802" s="35" t="e">
        <f>V802-#REF!</f>
        <v>#REF!</v>
      </c>
      <c r="Z802" s="36">
        <f t="shared" si="147"/>
        <v>28725.805999999997</v>
      </c>
      <c r="AA802" s="66"/>
      <c r="AB802" s="119"/>
      <c r="AC802" s="120"/>
    </row>
    <row r="803" spans="1:29" s="497" customFormat="1" x14ac:dyDescent="0.25">
      <c r="A803" s="22">
        <v>27</v>
      </c>
      <c r="B803" s="66">
        <v>1651</v>
      </c>
      <c r="C803" s="216" t="s">
        <v>1225</v>
      </c>
      <c r="D803" s="23"/>
      <c r="E803" s="23"/>
      <c r="F803" s="335" t="s">
        <v>646</v>
      </c>
      <c r="G803" s="439" t="s">
        <v>30</v>
      </c>
      <c r="H803" s="23" t="s">
        <v>65</v>
      </c>
      <c r="I803" s="68" t="s">
        <v>1178</v>
      </c>
      <c r="J803" s="23" t="s">
        <v>1179</v>
      </c>
      <c r="K803" s="23"/>
      <c r="L803" s="32" t="s">
        <v>964</v>
      </c>
      <c r="M803" s="28"/>
      <c r="N803" s="94"/>
      <c r="O803" s="30">
        <v>44218</v>
      </c>
      <c r="P803" s="17">
        <f t="shared" si="145"/>
        <v>45535</v>
      </c>
      <c r="Q803" s="31">
        <v>5</v>
      </c>
      <c r="R803" s="32">
        <v>60</v>
      </c>
      <c r="S803" s="32">
        <f t="shared" si="149"/>
        <v>43</v>
      </c>
      <c r="T803" s="32">
        <f t="shared" si="148"/>
        <v>17</v>
      </c>
      <c r="U803" s="34">
        <v>0.2</v>
      </c>
      <c r="V803" s="35">
        <v>229943.9</v>
      </c>
      <c r="W803" s="36">
        <f t="shared" si="151"/>
        <v>3832.3983333333331</v>
      </c>
      <c r="X803" s="36">
        <f t="shared" si="150"/>
        <v>164793.12833333333</v>
      </c>
      <c r="Y803" s="35" t="e">
        <f>V803-#REF!</f>
        <v>#REF!</v>
      </c>
      <c r="Z803" s="36">
        <f t="shared" si="147"/>
        <v>65150.771666666667</v>
      </c>
      <c r="AA803" s="23" t="s">
        <v>45</v>
      </c>
      <c r="AB803" s="28" t="s">
        <v>37</v>
      </c>
      <c r="AC803" s="37"/>
    </row>
    <row r="804" spans="1:29" s="497" customFormat="1" ht="51.75" x14ac:dyDescent="0.25">
      <c r="A804" s="22">
        <v>28</v>
      </c>
      <c r="B804" s="23">
        <v>1656</v>
      </c>
      <c r="C804" s="214" t="s">
        <v>1226</v>
      </c>
      <c r="D804" s="66" t="s">
        <v>1227</v>
      </c>
      <c r="E804" s="68"/>
      <c r="F804" s="335" t="s">
        <v>378</v>
      </c>
      <c r="G804" s="439" t="s">
        <v>30</v>
      </c>
      <c r="H804" s="23" t="s">
        <v>65</v>
      </c>
      <c r="I804" s="68" t="s">
        <v>1178</v>
      </c>
      <c r="J804" s="23" t="s">
        <v>1179</v>
      </c>
      <c r="K804" s="66"/>
      <c r="L804" s="66" t="s">
        <v>1228</v>
      </c>
      <c r="M804" s="119"/>
      <c r="N804" s="94"/>
      <c r="O804" s="396">
        <v>44019</v>
      </c>
      <c r="P804" s="17">
        <f t="shared" si="145"/>
        <v>45535</v>
      </c>
      <c r="Q804" s="31">
        <v>5</v>
      </c>
      <c r="R804" s="32">
        <v>60</v>
      </c>
      <c r="S804" s="32">
        <f t="shared" si="149"/>
        <v>49</v>
      </c>
      <c r="T804" s="32">
        <f t="shared" si="148"/>
        <v>11</v>
      </c>
      <c r="U804" s="34">
        <v>0.2</v>
      </c>
      <c r="V804" s="35">
        <v>831094.2379999999</v>
      </c>
      <c r="W804" s="36">
        <f t="shared" si="151"/>
        <v>13851.570633333331</v>
      </c>
      <c r="X804" s="36">
        <f t="shared" si="150"/>
        <v>678726.96103333321</v>
      </c>
      <c r="Y804" s="35" t="e">
        <f>V804-#REF!</f>
        <v>#REF!</v>
      </c>
      <c r="Z804" s="36">
        <f t="shared" si="147"/>
        <v>152367.27696666669</v>
      </c>
      <c r="AA804" s="23" t="s">
        <v>45</v>
      </c>
      <c r="AB804" s="28" t="s">
        <v>232</v>
      </c>
      <c r="AC804" s="120" t="s">
        <v>30</v>
      </c>
    </row>
    <row r="805" spans="1:29" s="497" customFormat="1" x14ac:dyDescent="0.25">
      <c r="A805" s="22">
        <v>29</v>
      </c>
      <c r="B805" s="66">
        <v>1769</v>
      </c>
      <c r="C805" s="216" t="s">
        <v>1229</v>
      </c>
      <c r="D805" s="211" t="s">
        <v>1230</v>
      </c>
      <c r="E805" s="212"/>
      <c r="F805" s="335" t="s">
        <v>671</v>
      </c>
      <c r="G805" s="439" t="s">
        <v>30</v>
      </c>
      <c r="H805" s="23" t="s">
        <v>43</v>
      </c>
      <c r="I805" s="68" t="s">
        <v>1178</v>
      </c>
      <c r="J805" s="23" t="s">
        <v>1179</v>
      </c>
      <c r="K805" s="29"/>
      <c r="L805" s="294" t="s">
        <v>964</v>
      </c>
      <c r="M805" s="264"/>
      <c r="N805" s="94"/>
      <c r="O805" s="17" t="s">
        <v>965</v>
      </c>
      <c r="P805" s="17">
        <f t="shared" si="145"/>
        <v>45535</v>
      </c>
      <c r="Q805" s="31">
        <v>5</v>
      </c>
      <c r="R805" s="32">
        <v>60</v>
      </c>
      <c r="S805" s="32">
        <f t="shared" si="149"/>
        <v>43</v>
      </c>
      <c r="T805" s="32">
        <f t="shared" si="148"/>
        <v>17</v>
      </c>
      <c r="U805" s="34">
        <v>0.2</v>
      </c>
      <c r="V805" s="35">
        <v>87030.153099999996</v>
      </c>
      <c r="W805" s="36">
        <f t="shared" si="151"/>
        <v>1450.5025516666667</v>
      </c>
      <c r="X805" s="36">
        <f t="shared" si="150"/>
        <v>62371.609721666668</v>
      </c>
      <c r="Y805" s="35" t="e">
        <f>V805-#REF!</f>
        <v>#REF!</v>
      </c>
      <c r="Z805" s="36">
        <f t="shared" si="147"/>
        <v>24658.543378333328</v>
      </c>
      <c r="AA805" s="23" t="s">
        <v>45</v>
      </c>
      <c r="AB805" s="28" t="s">
        <v>232</v>
      </c>
      <c r="AC805" s="37"/>
    </row>
    <row r="806" spans="1:29" s="497" customFormat="1" x14ac:dyDescent="0.25">
      <c r="A806" s="22">
        <v>30</v>
      </c>
      <c r="B806" s="66">
        <v>1770</v>
      </c>
      <c r="C806" s="216" t="s">
        <v>1231</v>
      </c>
      <c r="D806" s="211" t="s">
        <v>1232</v>
      </c>
      <c r="E806" s="212"/>
      <c r="F806" s="335" t="s">
        <v>582</v>
      </c>
      <c r="G806" s="439" t="s">
        <v>30</v>
      </c>
      <c r="H806" s="23" t="s">
        <v>43</v>
      </c>
      <c r="I806" s="68" t="s">
        <v>1178</v>
      </c>
      <c r="J806" s="23" t="s">
        <v>1179</v>
      </c>
      <c r="K806" s="29"/>
      <c r="L806" s="294" t="s">
        <v>964</v>
      </c>
      <c r="M806" s="264"/>
      <c r="N806" s="94"/>
      <c r="O806" s="17" t="s">
        <v>965</v>
      </c>
      <c r="P806" s="17">
        <f t="shared" si="145"/>
        <v>45535</v>
      </c>
      <c r="Q806" s="31">
        <v>5</v>
      </c>
      <c r="R806" s="32">
        <v>60</v>
      </c>
      <c r="S806" s="32">
        <f t="shared" si="149"/>
        <v>43</v>
      </c>
      <c r="T806" s="32">
        <f t="shared" si="148"/>
        <v>17</v>
      </c>
      <c r="U806" s="34">
        <v>0.2</v>
      </c>
      <c r="V806" s="35">
        <v>229943.90759999998</v>
      </c>
      <c r="W806" s="36">
        <f t="shared" si="151"/>
        <v>3832.3984599999994</v>
      </c>
      <c r="X806" s="36">
        <f t="shared" si="150"/>
        <v>164793.13377999997</v>
      </c>
      <c r="Y806" s="35" t="e">
        <f>V806-#REF!</f>
        <v>#REF!</v>
      </c>
      <c r="Z806" s="36">
        <f t="shared" si="147"/>
        <v>65150.773820000002</v>
      </c>
      <c r="AA806" s="23" t="s">
        <v>45</v>
      </c>
      <c r="AB806" s="28" t="s">
        <v>232</v>
      </c>
      <c r="AC806" s="37"/>
    </row>
    <row r="807" spans="1:29" s="497" customFormat="1" x14ac:dyDescent="0.25">
      <c r="A807" s="22">
        <v>31</v>
      </c>
      <c r="B807" s="66">
        <v>1772</v>
      </c>
      <c r="C807" s="216" t="s">
        <v>1233</v>
      </c>
      <c r="D807" s="211" t="s">
        <v>1234</v>
      </c>
      <c r="E807" s="212"/>
      <c r="F807" s="335" t="s">
        <v>397</v>
      </c>
      <c r="G807" s="439" t="s">
        <v>30</v>
      </c>
      <c r="H807" s="23" t="s">
        <v>43</v>
      </c>
      <c r="I807" s="68" t="s">
        <v>1178</v>
      </c>
      <c r="J807" s="23" t="s">
        <v>1179</v>
      </c>
      <c r="K807" s="29"/>
      <c r="L807" s="294" t="s">
        <v>964</v>
      </c>
      <c r="M807" s="264"/>
      <c r="N807" s="94"/>
      <c r="O807" s="17" t="s">
        <v>965</v>
      </c>
      <c r="P807" s="17">
        <f t="shared" si="145"/>
        <v>45535</v>
      </c>
      <c r="Q807" s="31">
        <v>5</v>
      </c>
      <c r="R807" s="32">
        <v>60</v>
      </c>
      <c r="S807" s="32">
        <f t="shared" si="149"/>
        <v>43</v>
      </c>
      <c r="T807" s="32">
        <f t="shared" si="148"/>
        <v>17</v>
      </c>
      <c r="U807" s="34">
        <v>0.2</v>
      </c>
      <c r="V807" s="35">
        <v>237713.91709999999</v>
      </c>
      <c r="W807" s="36">
        <f t="shared" si="151"/>
        <v>3961.8986183333332</v>
      </c>
      <c r="X807" s="36">
        <f t="shared" si="150"/>
        <v>170361.64058833334</v>
      </c>
      <c r="Y807" s="35" t="e">
        <f>V807-#REF!</f>
        <v>#REF!</v>
      </c>
      <c r="Z807" s="36">
        <f t="shared" si="147"/>
        <v>67352.276511666656</v>
      </c>
      <c r="AA807" s="23" t="s">
        <v>45</v>
      </c>
      <c r="AB807" s="28" t="s">
        <v>232</v>
      </c>
      <c r="AC807" s="37"/>
    </row>
    <row r="808" spans="1:29" s="497" customFormat="1" x14ac:dyDescent="0.25">
      <c r="A808" s="22">
        <v>32</v>
      </c>
      <c r="B808" s="66">
        <v>1773</v>
      </c>
      <c r="C808" s="216" t="s">
        <v>1233</v>
      </c>
      <c r="D808" s="211" t="s">
        <v>1235</v>
      </c>
      <c r="E808" s="212"/>
      <c r="F808" s="335" t="s">
        <v>406</v>
      </c>
      <c r="G808" s="439" t="s">
        <v>30</v>
      </c>
      <c r="H808" s="23" t="s">
        <v>43</v>
      </c>
      <c r="I808" s="68" t="s">
        <v>1178</v>
      </c>
      <c r="J808" s="23" t="s">
        <v>1179</v>
      </c>
      <c r="K808" s="29"/>
      <c r="L808" s="294" t="s">
        <v>964</v>
      </c>
      <c r="M808" s="264"/>
      <c r="N808" s="94"/>
      <c r="O808" s="17" t="s">
        <v>965</v>
      </c>
      <c r="P808" s="17">
        <f t="shared" si="145"/>
        <v>45535</v>
      </c>
      <c r="Q808" s="31">
        <v>5</v>
      </c>
      <c r="R808" s="32">
        <v>60</v>
      </c>
      <c r="S808" s="32">
        <f t="shared" si="149"/>
        <v>43</v>
      </c>
      <c r="T808" s="32">
        <f t="shared" si="148"/>
        <v>17</v>
      </c>
      <c r="U808" s="34">
        <v>0.2</v>
      </c>
      <c r="V808" s="35">
        <v>237713.91709999999</v>
      </c>
      <c r="W808" s="36">
        <f t="shared" si="151"/>
        <v>3961.8986183333332</v>
      </c>
      <c r="X808" s="36">
        <f t="shared" si="150"/>
        <v>170361.64058833334</v>
      </c>
      <c r="Y808" s="35" t="e">
        <f>V808-#REF!</f>
        <v>#REF!</v>
      </c>
      <c r="Z808" s="36">
        <f t="shared" si="147"/>
        <v>67352.276511666656</v>
      </c>
      <c r="AA808" s="23" t="s">
        <v>45</v>
      </c>
      <c r="AB808" s="28" t="s">
        <v>232</v>
      </c>
      <c r="AC808" s="37"/>
    </row>
    <row r="809" spans="1:29" s="497" customFormat="1" x14ac:dyDescent="0.25">
      <c r="A809" s="22">
        <v>33</v>
      </c>
      <c r="B809" s="66">
        <v>1839</v>
      </c>
      <c r="C809" s="216" t="s">
        <v>1231</v>
      </c>
      <c r="D809" s="211" t="s">
        <v>1236</v>
      </c>
      <c r="E809" s="212"/>
      <c r="F809" s="335" t="s">
        <v>646</v>
      </c>
      <c r="G809" s="439" t="s">
        <v>30</v>
      </c>
      <c r="H809" s="23" t="s">
        <v>43</v>
      </c>
      <c r="I809" s="68" t="s">
        <v>1178</v>
      </c>
      <c r="J809" s="23" t="s">
        <v>1179</v>
      </c>
      <c r="K809" s="29"/>
      <c r="L809" s="294" t="s">
        <v>964</v>
      </c>
      <c r="M809" s="264"/>
      <c r="N809" s="94"/>
      <c r="O809" s="17" t="s">
        <v>965</v>
      </c>
      <c r="P809" s="17">
        <f t="shared" si="145"/>
        <v>45535</v>
      </c>
      <c r="Q809" s="31">
        <v>5</v>
      </c>
      <c r="R809" s="32">
        <v>60</v>
      </c>
      <c r="S809" s="32">
        <f t="shared" si="149"/>
        <v>43</v>
      </c>
      <c r="T809" s="32">
        <f t="shared" si="148"/>
        <v>17</v>
      </c>
      <c r="U809" s="34">
        <v>0.2</v>
      </c>
      <c r="V809" s="35">
        <v>229943.90759999998</v>
      </c>
      <c r="W809" s="36">
        <f t="shared" si="151"/>
        <v>3832.3984599999994</v>
      </c>
      <c r="X809" s="36">
        <f t="shared" si="150"/>
        <v>164793.13377999997</v>
      </c>
      <c r="Y809" s="35" t="e">
        <f>V809-#REF!</f>
        <v>#REF!</v>
      </c>
      <c r="Z809" s="36">
        <f t="shared" si="147"/>
        <v>65150.773820000002</v>
      </c>
      <c r="AA809" s="23" t="s">
        <v>45</v>
      </c>
      <c r="AB809" s="28" t="s">
        <v>232</v>
      </c>
      <c r="AC809" s="37"/>
    </row>
    <row r="810" spans="1:29" s="497" customFormat="1" x14ac:dyDescent="0.25">
      <c r="A810" s="22">
        <v>34</v>
      </c>
      <c r="B810" s="66">
        <v>1848</v>
      </c>
      <c r="C810" s="216" t="s">
        <v>1237</v>
      </c>
      <c r="D810" s="211" t="s">
        <v>1227</v>
      </c>
      <c r="E810" s="212"/>
      <c r="F810" s="335" t="s">
        <v>540</v>
      </c>
      <c r="G810" s="439" t="s">
        <v>30</v>
      </c>
      <c r="H810" s="23" t="s">
        <v>43</v>
      </c>
      <c r="I810" s="68" t="s">
        <v>1178</v>
      </c>
      <c r="J810" s="23" t="s">
        <v>1179</v>
      </c>
      <c r="K810" s="29"/>
      <c r="L810" s="294" t="s">
        <v>541</v>
      </c>
      <c r="M810" s="264"/>
      <c r="N810" s="94"/>
      <c r="O810" s="17" t="s">
        <v>1238</v>
      </c>
      <c r="P810" s="17">
        <f t="shared" si="145"/>
        <v>45535</v>
      </c>
      <c r="Q810" s="31">
        <v>5</v>
      </c>
      <c r="R810" s="32">
        <v>60</v>
      </c>
      <c r="S810" s="32">
        <f t="shared" si="149"/>
        <v>43</v>
      </c>
      <c r="T810" s="32">
        <f t="shared" si="148"/>
        <v>17</v>
      </c>
      <c r="U810" s="34">
        <v>0.2</v>
      </c>
      <c r="V810" s="35">
        <v>1713883.2</v>
      </c>
      <c r="W810" s="36">
        <f t="shared" si="151"/>
        <v>28564.719999999998</v>
      </c>
      <c r="X810" s="36">
        <f t="shared" si="150"/>
        <v>1228282.96</v>
      </c>
      <c r="Y810" s="35" t="e">
        <f>V810-#REF!</f>
        <v>#REF!</v>
      </c>
      <c r="Z810" s="36">
        <f t="shared" si="147"/>
        <v>485600.24</v>
      </c>
      <c r="AA810" s="23" t="s">
        <v>45</v>
      </c>
      <c r="AB810" s="28" t="s">
        <v>232</v>
      </c>
      <c r="AC810" s="37"/>
    </row>
    <row r="811" spans="1:29" s="497" customFormat="1" x14ac:dyDescent="0.25">
      <c r="A811" s="22">
        <v>35</v>
      </c>
      <c r="B811" s="66">
        <v>1873</v>
      </c>
      <c r="C811" s="93" t="s">
        <v>1239</v>
      </c>
      <c r="D811" s="296" t="s">
        <v>1240</v>
      </c>
      <c r="E811" s="266"/>
      <c r="F811" s="42" t="s">
        <v>397</v>
      </c>
      <c r="G811" s="439" t="s">
        <v>30</v>
      </c>
      <c r="H811" s="23" t="s">
        <v>43</v>
      </c>
      <c r="I811" s="68" t="s">
        <v>1178</v>
      </c>
      <c r="J811" s="23" t="s">
        <v>1179</v>
      </c>
      <c r="K811" s="46"/>
      <c r="L811" s="298" t="s">
        <v>964</v>
      </c>
      <c r="M811" s="299"/>
      <c r="N811" s="94"/>
      <c r="O811" s="17" t="s">
        <v>965</v>
      </c>
      <c r="P811" s="17">
        <f t="shared" si="145"/>
        <v>45535</v>
      </c>
      <c r="Q811" s="48">
        <v>5</v>
      </c>
      <c r="R811" s="56">
        <v>60</v>
      </c>
      <c r="S811" s="56">
        <f t="shared" si="149"/>
        <v>43</v>
      </c>
      <c r="T811" s="32">
        <f t="shared" si="148"/>
        <v>17</v>
      </c>
      <c r="U811" s="50">
        <v>0.2</v>
      </c>
      <c r="V811" s="35">
        <v>175372.44009999998</v>
      </c>
      <c r="W811" s="36">
        <f t="shared" si="151"/>
        <v>2922.8740016666661</v>
      </c>
      <c r="X811" s="36">
        <f t="shared" si="150"/>
        <v>125683.58207166665</v>
      </c>
      <c r="Y811" s="35" t="e">
        <f>V811-#REF!</f>
        <v>#REF!</v>
      </c>
      <c r="Z811" s="36">
        <f t="shared" si="147"/>
        <v>49688.858028333329</v>
      </c>
      <c r="AA811" s="42" t="s">
        <v>45</v>
      </c>
      <c r="AB811" s="45" t="s">
        <v>232</v>
      </c>
      <c r="AC811" s="37"/>
    </row>
    <row r="812" spans="1:29" s="497" customFormat="1" x14ac:dyDescent="0.25">
      <c r="A812" s="22">
        <v>36</v>
      </c>
      <c r="B812" s="295">
        <v>2170</v>
      </c>
      <c r="C812" s="98" t="s">
        <v>1241</v>
      </c>
      <c r="D812" s="348"/>
      <c r="E812" s="99"/>
      <c r="F812" s="169" t="s">
        <v>832</v>
      </c>
      <c r="G812" s="439" t="s">
        <v>30</v>
      </c>
      <c r="H812" s="169" t="s">
        <v>43</v>
      </c>
      <c r="I812" s="68" t="s">
        <v>1178</v>
      </c>
      <c r="J812" s="42" t="s">
        <v>1179</v>
      </c>
      <c r="K812" s="99"/>
      <c r="L812" s="99"/>
      <c r="M812" s="328"/>
      <c r="N812" s="94"/>
      <c r="O812" s="489">
        <v>44617</v>
      </c>
      <c r="P812" s="17">
        <f t="shared" si="145"/>
        <v>45535</v>
      </c>
      <c r="Q812" s="97">
        <v>5</v>
      </c>
      <c r="R812" s="97">
        <v>60</v>
      </c>
      <c r="S812" s="97">
        <f t="shared" si="149"/>
        <v>30</v>
      </c>
      <c r="T812" s="56">
        <f t="shared" si="148"/>
        <v>30</v>
      </c>
      <c r="U812" s="101">
        <v>0.2</v>
      </c>
      <c r="V812" s="57">
        <v>748200</v>
      </c>
      <c r="W812" s="35">
        <f t="shared" si="151"/>
        <v>12470</v>
      </c>
      <c r="X812" s="35">
        <f t="shared" si="150"/>
        <v>374100</v>
      </c>
      <c r="Y812" s="57" t="e">
        <f>V812-#REF!</f>
        <v>#REF!</v>
      </c>
      <c r="Z812" s="51">
        <f t="shared" si="147"/>
        <v>374100</v>
      </c>
      <c r="AA812" s="42"/>
      <c r="AB812" s="45"/>
      <c r="AC812" s="37"/>
    </row>
    <row r="813" spans="1:29" s="499" customFormat="1" ht="105" x14ac:dyDescent="0.25">
      <c r="A813" s="22">
        <v>37</v>
      </c>
      <c r="B813" s="295">
        <v>2181</v>
      </c>
      <c r="C813" s="498" t="s">
        <v>1242</v>
      </c>
      <c r="D813" s="133" t="s">
        <v>1243</v>
      </c>
      <c r="E813" s="94"/>
      <c r="F813" s="295"/>
      <c r="G813" s="439" t="s">
        <v>30</v>
      </c>
      <c r="H813" s="23" t="s">
        <v>43</v>
      </c>
      <c r="I813" s="68" t="s">
        <v>1178</v>
      </c>
      <c r="J813" s="42" t="s">
        <v>1179</v>
      </c>
      <c r="K813" s="94"/>
      <c r="L813" s="94"/>
      <c r="M813" s="339"/>
      <c r="N813" s="94"/>
      <c r="O813" s="489">
        <v>44998</v>
      </c>
      <c r="P813" s="17">
        <f t="shared" si="145"/>
        <v>45535</v>
      </c>
      <c r="Q813" s="97">
        <v>5</v>
      </c>
      <c r="R813" s="97">
        <v>60</v>
      </c>
      <c r="S813" s="97">
        <f t="shared" si="149"/>
        <v>17</v>
      </c>
      <c r="T813" s="56">
        <f t="shared" si="148"/>
        <v>43</v>
      </c>
      <c r="U813" s="101">
        <v>0.2</v>
      </c>
      <c r="V813" s="57">
        <v>1112570.3999999999</v>
      </c>
      <c r="W813" s="57">
        <f t="shared" si="151"/>
        <v>18542.84</v>
      </c>
      <c r="X813" s="57">
        <f t="shared" si="150"/>
        <v>315228.28000000003</v>
      </c>
      <c r="Y813" s="51"/>
      <c r="Z813" s="57">
        <f t="shared" si="147"/>
        <v>797342.11999999988</v>
      </c>
      <c r="AA813" s="42"/>
      <c r="AB813" s="45"/>
      <c r="AC813" s="37"/>
    </row>
    <row r="814" spans="1:29" s="499" customFormat="1" ht="105" x14ac:dyDescent="0.25">
      <c r="A814" s="22">
        <v>38</v>
      </c>
      <c r="B814" s="295" t="s">
        <v>110</v>
      </c>
      <c r="C814" s="498" t="s">
        <v>1242</v>
      </c>
      <c r="D814" s="133" t="s">
        <v>1243</v>
      </c>
      <c r="E814" s="94"/>
      <c r="F814" s="295"/>
      <c r="G814" s="439" t="s">
        <v>30</v>
      </c>
      <c r="H814" s="23" t="s">
        <v>43</v>
      </c>
      <c r="I814" s="68" t="s">
        <v>1178</v>
      </c>
      <c r="J814" s="42" t="s">
        <v>1179</v>
      </c>
      <c r="K814" s="94"/>
      <c r="L814" s="94"/>
      <c r="M814" s="94"/>
      <c r="N814" s="94"/>
      <c r="O814" s="476">
        <v>44998</v>
      </c>
      <c r="P814" s="17">
        <f t="shared" si="145"/>
        <v>45535</v>
      </c>
      <c r="Q814" s="66">
        <v>5</v>
      </c>
      <c r="R814" s="66">
        <v>60</v>
      </c>
      <c r="S814" s="66">
        <f t="shared" si="149"/>
        <v>17</v>
      </c>
      <c r="T814" s="32">
        <f t="shared" si="148"/>
        <v>43</v>
      </c>
      <c r="U814" s="95">
        <v>0.2</v>
      </c>
      <c r="V814" s="35">
        <v>1112570.3999999999</v>
      </c>
      <c r="W814" s="35">
        <f t="shared" si="151"/>
        <v>18542.84</v>
      </c>
      <c r="X814" s="35">
        <f t="shared" si="150"/>
        <v>315228.28000000003</v>
      </c>
      <c r="Y814" s="35"/>
      <c r="Z814" s="35">
        <f t="shared" si="147"/>
        <v>797342.11999999988</v>
      </c>
      <c r="AA814" s="23"/>
      <c r="AB814" s="28"/>
      <c r="AC814" s="37"/>
    </row>
    <row r="815" spans="1:29" s="499" customFormat="1" ht="26.25" x14ac:dyDescent="0.25">
      <c r="A815" s="22">
        <v>39</v>
      </c>
      <c r="B815" s="295">
        <v>2169</v>
      </c>
      <c r="C815" s="498" t="s">
        <v>1244</v>
      </c>
      <c r="D815" s="133"/>
      <c r="E815" s="94" t="s">
        <v>1245</v>
      </c>
      <c r="F815" s="295" t="s">
        <v>194</v>
      </c>
      <c r="G815" s="439" t="s">
        <v>102</v>
      </c>
      <c r="H815" s="23" t="s">
        <v>43</v>
      </c>
      <c r="I815" s="68" t="s">
        <v>1178</v>
      </c>
      <c r="J815" s="23" t="s">
        <v>1179</v>
      </c>
      <c r="K815" s="94"/>
      <c r="L815" s="94">
        <v>3296</v>
      </c>
      <c r="M815" s="490" t="s">
        <v>895</v>
      </c>
      <c r="N815" s="270" t="s">
        <v>1163</v>
      </c>
      <c r="O815" s="476">
        <v>45345</v>
      </c>
      <c r="P815" s="17">
        <f t="shared" si="145"/>
        <v>45535</v>
      </c>
      <c r="Q815" s="66">
        <v>5</v>
      </c>
      <c r="R815" s="66">
        <v>60</v>
      </c>
      <c r="S815" s="66">
        <f t="shared" si="149"/>
        <v>6</v>
      </c>
      <c r="T815" s="32">
        <f t="shared" si="148"/>
        <v>54</v>
      </c>
      <c r="U815" s="95">
        <v>0.2</v>
      </c>
      <c r="V815" s="220">
        <v>203746</v>
      </c>
      <c r="W815" s="35">
        <f t="shared" si="151"/>
        <v>3395.7666666666669</v>
      </c>
      <c r="X815" s="35">
        <f t="shared" si="150"/>
        <v>20374.600000000002</v>
      </c>
      <c r="Y815" s="35"/>
      <c r="Z815" s="35">
        <f t="shared" si="147"/>
        <v>183371.4</v>
      </c>
      <c r="AA815" s="23"/>
      <c r="AB815" s="28"/>
      <c r="AC815" s="37"/>
    </row>
    <row r="816" spans="1:29" s="500" customFormat="1" ht="60" x14ac:dyDescent="0.25">
      <c r="A816" s="22">
        <v>40</v>
      </c>
      <c r="B816" s="295" t="s">
        <v>110</v>
      </c>
      <c r="C816" s="498" t="s">
        <v>1246</v>
      </c>
      <c r="D816" s="133"/>
      <c r="E816" s="94" t="s">
        <v>1247</v>
      </c>
      <c r="F816" s="295"/>
      <c r="G816" s="439"/>
      <c r="H816" s="23"/>
      <c r="I816" s="68"/>
      <c r="J816" s="23" t="s">
        <v>1179</v>
      </c>
      <c r="K816" s="94"/>
      <c r="L816" s="94">
        <v>3300</v>
      </c>
      <c r="M816" s="490"/>
      <c r="N816" s="386" t="s">
        <v>1169</v>
      </c>
      <c r="O816" s="476">
        <v>45384</v>
      </c>
      <c r="P816" s="17">
        <f t="shared" si="145"/>
        <v>45535</v>
      </c>
      <c r="Q816" s="66">
        <v>5</v>
      </c>
      <c r="R816" s="66">
        <v>60</v>
      </c>
      <c r="S816" s="66">
        <f t="shared" si="149"/>
        <v>4</v>
      </c>
      <c r="T816" s="32">
        <f t="shared" si="148"/>
        <v>56</v>
      </c>
      <c r="U816" s="95">
        <v>0.2</v>
      </c>
      <c r="V816" s="302">
        <v>99990</v>
      </c>
      <c r="W816" s="35">
        <f t="shared" si="151"/>
        <v>1666.5</v>
      </c>
      <c r="X816" s="35">
        <f t="shared" si="150"/>
        <v>6666</v>
      </c>
      <c r="Y816" s="35"/>
      <c r="Z816" s="35">
        <f t="shared" si="147"/>
        <v>93324</v>
      </c>
      <c r="AA816" s="23"/>
      <c r="AB816" s="28"/>
      <c r="AC816" s="37"/>
    </row>
    <row r="817" spans="1:30" s="500" customFormat="1" ht="44.45" customHeight="1" x14ac:dyDescent="0.25">
      <c r="A817" s="22">
        <v>41</v>
      </c>
      <c r="B817" s="295" t="s">
        <v>110</v>
      </c>
      <c r="C817" s="498" t="s">
        <v>1248</v>
      </c>
      <c r="D817" s="133"/>
      <c r="E817" s="94" t="s">
        <v>1249</v>
      </c>
      <c r="F817" s="295" t="s">
        <v>229</v>
      </c>
      <c r="G817" s="439" t="s">
        <v>1167</v>
      </c>
      <c r="H817" s="23" t="s">
        <v>43</v>
      </c>
      <c r="I817" s="68" t="s">
        <v>1178</v>
      </c>
      <c r="J817" s="23" t="s">
        <v>1179</v>
      </c>
      <c r="K817" s="94"/>
      <c r="L817" s="94">
        <v>3300</v>
      </c>
      <c r="M817" s="490"/>
      <c r="N817" s="386" t="s">
        <v>1169</v>
      </c>
      <c r="O817" s="476">
        <v>45384</v>
      </c>
      <c r="P817" s="17">
        <f t="shared" si="145"/>
        <v>45535</v>
      </c>
      <c r="Q817" s="66">
        <v>5</v>
      </c>
      <c r="R817" s="66">
        <v>60</v>
      </c>
      <c r="S817" s="66">
        <f t="shared" si="149"/>
        <v>4</v>
      </c>
      <c r="T817" s="32">
        <f t="shared" si="148"/>
        <v>56</v>
      </c>
      <c r="U817" s="95">
        <v>0.2</v>
      </c>
      <c r="V817" s="302">
        <v>89655</v>
      </c>
      <c r="W817" s="35">
        <f t="shared" si="151"/>
        <v>1494.25</v>
      </c>
      <c r="X817" s="35">
        <f t="shared" si="150"/>
        <v>5977</v>
      </c>
      <c r="Y817" s="35"/>
      <c r="Z817" s="35">
        <f t="shared" si="147"/>
        <v>83678</v>
      </c>
      <c r="AA817" s="23"/>
      <c r="AB817" s="28"/>
      <c r="AC817" s="37"/>
    </row>
    <row r="818" spans="1:30" s="500" customFormat="1" ht="120" x14ac:dyDescent="0.25">
      <c r="A818" s="121">
        <v>42</v>
      </c>
      <c r="B818" s="169" t="s">
        <v>110</v>
      </c>
      <c r="C818" s="501" t="s">
        <v>1250</v>
      </c>
      <c r="D818" s="348"/>
      <c r="E818" s="99" t="s">
        <v>1251</v>
      </c>
      <c r="F818" s="169" t="s">
        <v>229</v>
      </c>
      <c r="G818" s="481" t="s">
        <v>1167</v>
      </c>
      <c r="H818" s="42" t="s">
        <v>43</v>
      </c>
      <c r="I818" s="267" t="s">
        <v>1178</v>
      </c>
      <c r="J818" s="42" t="s">
        <v>1179</v>
      </c>
      <c r="K818" s="99"/>
      <c r="L818" s="99">
        <v>3300</v>
      </c>
      <c r="M818" s="365"/>
      <c r="N818" s="391" t="s">
        <v>1169</v>
      </c>
      <c r="O818" s="502">
        <v>45384</v>
      </c>
      <c r="P818" s="268">
        <f t="shared" si="145"/>
        <v>45535</v>
      </c>
      <c r="Q818" s="97">
        <v>5</v>
      </c>
      <c r="R818" s="97">
        <v>60</v>
      </c>
      <c r="S818" s="97">
        <f t="shared" si="149"/>
        <v>4</v>
      </c>
      <c r="T818" s="56">
        <f t="shared" si="148"/>
        <v>56</v>
      </c>
      <c r="U818" s="101">
        <v>0.2</v>
      </c>
      <c r="V818" s="503">
        <v>89655</v>
      </c>
      <c r="W818" s="57">
        <f t="shared" si="151"/>
        <v>1494.25</v>
      </c>
      <c r="X818" s="57">
        <f t="shared" si="150"/>
        <v>5977</v>
      </c>
      <c r="Y818" s="57"/>
      <c r="Z818" s="57">
        <f t="shared" si="147"/>
        <v>83678</v>
      </c>
      <c r="AA818" s="42"/>
      <c r="AB818" s="45"/>
      <c r="AC818" s="102"/>
    </row>
    <row r="819" spans="1:30" s="500" customFormat="1" x14ac:dyDescent="0.25">
      <c r="A819" s="65">
        <v>43</v>
      </c>
      <c r="B819" s="295">
        <v>2233</v>
      </c>
      <c r="C819" s="498" t="s">
        <v>1252</v>
      </c>
      <c r="D819" s="133" t="s">
        <v>1253</v>
      </c>
      <c r="E819" s="94" t="s">
        <v>1254</v>
      </c>
      <c r="F819" s="295" t="s">
        <v>1139</v>
      </c>
      <c r="G819" s="439" t="s">
        <v>1255</v>
      </c>
      <c r="H819" s="23" t="s">
        <v>43</v>
      </c>
      <c r="I819" s="68"/>
      <c r="J819" s="23" t="s">
        <v>1179</v>
      </c>
      <c r="K819" s="94" t="s">
        <v>1256</v>
      </c>
      <c r="L819" s="94" t="s">
        <v>1257</v>
      </c>
      <c r="M819" s="490" t="s">
        <v>1258</v>
      </c>
      <c r="N819" s="386" t="s">
        <v>1259</v>
      </c>
      <c r="O819" s="476">
        <v>45497</v>
      </c>
      <c r="P819" s="268">
        <f t="shared" si="145"/>
        <v>45535</v>
      </c>
      <c r="Q819" s="66">
        <v>5</v>
      </c>
      <c r="R819" s="66">
        <v>60</v>
      </c>
      <c r="S819" s="66">
        <f t="shared" si="149"/>
        <v>1</v>
      </c>
      <c r="T819" s="32">
        <f t="shared" si="148"/>
        <v>59</v>
      </c>
      <c r="U819" s="95">
        <v>1.2</v>
      </c>
      <c r="V819" s="302">
        <v>1099336.25</v>
      </c>
      <c r="W819" s="504">
        <v>0</v>
      </c>
      <c r="X819" s="504">
        <v>0</v>
      </c>
      <c r="Y819" s="35"/>
      <c r="Z819" s="35">
        <f t="shared" si="147"/>
        <v>1099336.25</v>
      </c>
      <c r="AA819" s="23"/>
      <c r="AB819" s="23"/>
      <c r="AC819" s="23"/>
    </row>
    <row r="820" spans="1:30" s="5" customFormat="1" ht="15.75" thickBot="1" x14ac:dyDescent="0.3">
      <c r="A820" s="72">
        <v>43</v>
      </c>
      <c r="B820" s="73"/>
      <c r="C820" s="74" t="s">
        <v>1260</v>
      </c>
      <c r="D820" s="75"/>
      <c r="E820" s="73"/>
      <c r="F820" s="505"/>
      <c r="G820" s="506" t="s">
        <v>30</v>
      </c>
      <c r="H820" s="507" t="s">
        <v>30</v>
      </c>
      <c r="I820" s="505"/>
      <c r="J820" s="77"/>
      <c r="K820" s="73"/>
      <c r="L820" s="73"/>
      <c r="M820" s="78"/>
      <c r="N820" s="73"/>
      <c r="O820" s="508"/>
      <c r="P820" s="77" t="s">
        <v>30</v>
      </c>
      <c r="Q820" s="77"/>
      <c r="R820" s="77"/>
      <c r="S820" s="77"/>
      <c r="T820" s="79"/>
      <c r="U820" s="509"/>
      <c r="V820" s="433">
        <f>SUM(V777:V819)</f>
        <v>19806138.132599995</v>
      </c>
      <c r="W820" s="433">
        <f>SUM(W777:W819)</f>
        <v>142763.19704333332</v>
      </c>
      <c r="X820" s="433">
        <f>SUM(X777:X819)</f>
        <v>15213988.39883</v>
      </c>
      <c r="Y820" s="433" t="e">
        <f t="shared" ref="Y820" si="152">SUM(Y777:Y818)</f>
        <v>#REF!</v>
      </c>
      <c r="Z820" s="433">
        <f>SUM(Z777:Z819)</f>
        <v>4592149.7337699998</v>
      </c>
      <c r="AA820" s="510"/>
      <c r="AB820" s="511"/>
      <c r="AC820" s="512"/>
    </row>
    <row r="821" spans="1:30" x14ac:dyDescent="0.25">
      <c r="A821" s="39"/>
      <c r="B821" s="112"/>
      <c r="C821" s="113"/>
      <c r="D821" s="114"/>
      <c r="E821" s="112"/>
      <c r="F821" s="112"/>
      <c r="G821" s="112"/>
      <c r="H821" s="112"/>
      <c r="I821" s="112"/>
      <c r="J821" s="129" t="s">
        <v>30</v>
      </c>
      <c r="K821" s="112"/>
      <c r="L821" s="112"/>
      <c r="M821" s="115"/>
      <c r="N821" s="112"/>
      <c r="O821" s="116"/>
      <c r="P821" s="17" t="s">
        <v>30</v>
      </c>
      <c r="Q821" s="112"/>
      <c r="R821" s="112"/>
      <c r="S821" s="112"/>
      <c r="T821" s="89"/>
      <c r="U821" s="112"/>
      <c r="V821" s="117" t="s">
        <v>30</v>
      </c>
      <c r="W821" s="36" t="s">
        <v>30</v>
      </c>
      <c r="X821" s="36"/>
      <c r="Y821" s="117" t="s">
        <v>30</v>
      </c>
      <c r="Z821" s="91">
        <f>V820-X820</f>
        <v>4592149.7337699942</v>
      </c>
      <c r="AA821" s="112"/>
      <c r="AB821" s="115"/>
      <c r="AC821" s="118"/>
    </row>
    <row r="822" spans="1:30" x14ac:dyDescent="0.25">
      <c r="A822" s="621">
        <v>1</v>
      </c>
      <c r="B822" s="137">
        <v>236</v>
      </c>
      <c r="C822" s="634" t="s">
        <v>1261</v>
      </c>
      <c r="D822" s="137" t="s">
        <v>1262</v>
      </c>
      <c r="E822" s="650"/>
      <c r="F822" s="137" t="s">
        <v>229</v>
      </c>
      <c r="G822" s="671" t="s">
        <v>30</v>
      </c>
      <c r="H822" s="137" t="s">
        <v>65</v>
      </c>
      <c r="I822" s="657" t="s">
        <v>1263</v>
      </c>
      <c r="J822" s="137" t="s">
        <v>1264</v>
      </c>
      <c r="K822" s="137"/>
      <c r="L822" s="649" t="s">
        <v>1265</v>
      </c>
      <c r="M822" s="137"/>
      <c r="N822" s="650"/>
      <c r="O822" s="673">
        <v>41367</v>
      </c>
      <c r="P822" s="652">
        <f t="shared" ref="P822:P885" si="153">+$P$2</f>
        <v>45535</v>
      </c>
      <c r="Q822" s="653">
        <v>5</v>
      </c>
      <c r="R822" s="649">
        <v>60</v>
      </c>
      <c r="S822" s="649">
        <f t="shared" ref="S822:S855" si="154">R822</f>
        <v>60</v>
      </c>
      <c r="T822" s="649">
        <f>R822-S822</f>
        <v>0</v>
      </c>
      <c r="U822" s="654">
        <v>0.2</v>
      </c>
      <c r="V822" s="626">
        <v>55622.82</v>
      </c>
      <c r="W822" s="626">
        <v>0</v>
      </c>
      <c r="X822" s="626">
        <v>55622.82</v>
      </c>
      <c r="Y822" s="626" t="e">
        <f>V822-#REF!</f>
        <v>#REF!</v>
      </c>
      <c r="Z822" s="626">
        <f t="shared" ref="Z822:Z885" si="155">V822-X822</f>
        <v>0</v>
      </c>
      <c r="AA822" s="137" t="s">
        <v>45</v>
      </c>
      <c r="AB822" s="138" t="s">
        <v>37</v>
      </c>
      <c r="AC822" s="630"/>
      <c r="AD822" s="663">
        <v>14</v>
      </c>
    </row>
    <row r="823" spans="1:30" s="38" customFormat="1" x14ac:dyDescent="0.25">
      <c r="A823" s="621">
        <v>2</v>
      </c>
      <c r="B823" s="137">
        <v>292</v>
      </c>
      <c r="C823" s="634" t="s">
        <v>1266</v>
      </c>
      <c r="D823" s="137" t="s">
        <v>1267</v>
      </c>
      <c r="E823" s="631"/>
      <c r="F823" s="137" t="s">
        <v>378</v>
      </c>
      <c r="G823" s="671" t="s">
        <v>30</v>
      </c>
      <c r="H823" s="137" t="s">
        <v>65</v>
      </c>
      <c r="I823" s="657" t="s">
        <v>1263</v>
      </c>
      <c r="J823" s="137" t="s">
        <v>1264</v>
      </c>
      <c r="K823" s="137"/>
      <c r="L823" s="649" t="s">
        <v>1268</v>
      </c>
      <c r="M823" s="137"/>
      <c r="N823" s="650"/>
      <c r="O823" s="673">
        <v>41367</v>
      </c>
      <c r="P823" s="652">
        <f t="shared" si="153"/>
        <v>45535</v>
      </c>
      <c r="Q823" s="653">
        <v>5</v>
      </c>
      <c r="R823" s="649">
        <v>60</v>
      </c>
      <c r="S823" s="649">
        <f t="shared" si="154"/>
        <v>60</v>
      </c>
      <c r="T823" s="649">
        <f t="shared" ref="T823:T890" si="156">R823-S823</f>
        <v>0</v>
      </c>
      <c r="U823" s="654">
        <v>0.2</v>
      </c>
      <c r="V823" s="626">
        <v>76505.45</v>
      </c>
      <c r="W823" s="626">
        <v>0</v>
      </c>
      <c r="X823" s="626">
        <v>76505.45</v>
      </c>
      <c r="Y823" s="626" t="e">
        <f>V823-#REF!</f>
        <v>#REF!</v>
      </c>
      <c r="Z823" s="626">
        <f t="shared" si="155"/>
        <v>0</v>
      </c>
      <c r="AA823" s="137" t="s">
        <v>45</v>
      </c>
      <c r="AB823" s="138" t="s">
        <v>37</v>
      </c>
      <c r="AC823" s="630"/>
      <c r="AD823" s="663">
        <v>14</v>
      </c>
    </row>
    <row r="824" spans="1:30" s="38" customFormat="1" x14ac:dyDescent="0.25">
      <c r="A824" s="621">
        <v>3</v>
      </c>
      <c r="B824" s="137">
        <v>303</v>
      </c>
      <c r="C824" s="634" t="s">
        <v>1266</v>
      </c>
      <c r="D824" s="137" t="s">
        <v>1269</v>
      </c>
      <c r="E824" s="631"/>
      <c r="F824" s="137" t="s">
        <v>229</v>
      </c>
      <c r="G824" s="671" t="s">
        <v>30</v>
      </c>
      <c r="H824" s="137" t="s">
        <v>43</v>
      </c>
      <c r="I824" s="657" t="s">
        <v>1263</v>
      </c>
      <c r="J824" s="137" t="s">
        <v>1264</v>
      </c>
      <c r="K824" s="137"/>
      <c r="L824" s="649" t="s">
        <v>1036</v>
      </c>
      <c r="M824" s="137"/>
      <c r="N824" s="650"/>
      <c r="O824" s="673">
        <v>41367</v>
      </c>
      <c r="P824" s="652">
        <f t="shared" si="153"/>
        <v>45535</v>
      </c>
      <c r="Q824" s="653">
        <v>5</v>
      </c>
      <c r="R824" s="649">
        <v>60</v>
      </c>
      <c r="S824" s="649">
        <f t="shared" si="154"/>
        <v>60</v>
      </c>
      <c r="T824" s="649">
        <f t="shared" si="156"/>
        <v>0</v>
      </c>
      <c r="U824" s="654">
        <v>0.2</v>
      </c>
      <c r="V824" s="626">
        <v>76505.45</v>
      </c>
      <c r="W824" s="626">
        <v>0</v>
      </c>
      <c r="X824" s="626">
        <v>76505.45</v>
      </c>
      <c r="Y824" s="626" t="e">
        <f>V824-#REF!</f>
        <v>#REF!</v>
      </c>
      <c r="Z824" s="626">
        <f t="shared" si="155"/>
        <v>0</v>
      </c>
      <c r="AA824" s="137" t="s">
        <v>45</v>
      </c>
      <c r="AB824" s="138" t="s">
        <v>37</v>
      </c>
      <c r="AC824" s="630"/>
      <c r="AD824" s="663">
        <v>14</v>
      </c>
    </row>
    <row r="825" spans="1:30" s="38" customFormat="1" x14ac:dyDescent="0.25">
      <c r="A825" s="621">
        <v>4</v>
      </c>
      <c r="B825" s="137">
        <v>581</v>
      </c>
      <c r="C825" s="634" t="s">
        <v>1270</v>
      </c>
      <c r="D825" s="137" t="s">
        <v>1271</v>
      </c>
      <c r="E825" s="631"/>
      <c r="F825" s="137" t="s">
        <v>590</v>
      </c>
      <c r="G825" s="671" t="s">
        <v>30</v>
      </c>
      <c r="H825" s="137" t="s">
        <v>32</v>
      </c>
      <c r="I825" s="657" t="s">
        <v>1263</v>
      </c>
      <c r="J825" s="137" t="s">
        <v>1264</v>
      </c>
      <c r="K825" s="137"/>
      <c r="L825" s="649">
        <v>1405</v>
      </c>
      <c r="M825" s="137"/>
      <c r="N825" s="650"/>
      <c r="O825" s="673">
        <v>39289</v>
      </c>
      <c r="P825" s="652">
        <f t="shared" si="153"/>
        <v>45535</v>
      </c>
      <c r="Q825" s="653">
        <v>5</v>
      </c>
      <c r="R825" s="649">
        <v>60</v>
      </c>
      <c r="S825" s="649">
        <f t="shared" si="154"/>
        <v>60</v>
      </c>
      <c r="T825" s="649">
        <f t="shared" si="156"/>
        <v>0</v>
      </c>
      <c r="U825" s="654">
        <v>0.2</v>
      </c>
      <c r="V825" s="626">
        <v>95890</v>
      </c>
      <c r="W825" s="626">
        <v>0</v>
      </c>
      <c r="X825" s="626">
        <v>95890</v>
      </c>
      <c r="Y825" s="626" t="e">
        <f>V825-#REF!</f>
        <v>#REF!</v>
      </c>
      <c r="Z825" s="626">
        <f t="shared" si="155"/>
        <v>0</v>
      </c>
      <c r="AA825" s="137" t="s">
        <v>45</v>
      </c>
      <c r="AB825" s="138" t="s">
        <v>37</v>
      </c>
      <c r="AC825" s="630"/>
      <c r="AD825" s="663">
        <v>14</v>
      </c>
    </row>
    <row r="826" spans="1:30" s="38" customFormat="1" x14ac:dyDescent="0.25">
      <c r="A826" s="621">
        <v>5</v>
      </c>
      <c r="B826" s="137">
        <v>763</v>
      </c>
      <c r="C826" s="634" t="s">
        <v>1272</v>
      </c>
      <c r="D826" s="137" t="s">
        <v>1273</v>
      </c>
      <c r="E826" s="631"/>
      <c r="F826" s="137" t="s">
        <v>391</v>
      </c>
      <c r="G826" s="671" t="s">
        <v>30</v>
      </c>
      <c r="H826" s="137" t="s">
        <v>65</v>
      </c>
      <c r="I826" s="657" t="s">
        <v>1263</v>
      </c>
      <c r="J826" s="137" t="s">
        <v>1264</v>
      </c>
      <c r="K826" s="137"/>
      <c r="L826" s="649" t="s">
        <v>1274</v>
      </c>
      <c r="M826" s="137"/>
      <c r="N826" s="650"/>
      <c r="O826" s="673">
        <v>39805</v>
      </c>
      <c r="P826" s="652">
        <f t="shared" si="153"/>
        <v>45535</v>
      </c>
      <c r="Q826" s="653">
        <v>5</v>
      </c>
      <c r="R826" s="649">
        <v>60</v>
      </c>
      <c r="S826" s="649">
        <f t="shared" si="154"/>
        <v>60</v>
      </c>
      <c r="T826" s="649">
        <f t="shared" si="156"/>
        <v>0</v>
      </c>
      <c r="U826" s="654">
        <v>0.2</v>
      </c>
      <c r="V826" s="626">
        <v>95561.74</v>
      </c>
      <c r="W826" s="626">
        <v>0</v>
      </c>
      <c r="X826" s="626">
        <v>95561.74</v>
      </c>
      <c r="Y826" s="626" t="e">
        <f>V826-#REF!</f>
        <v>#REF!</v>
      </c>
      <c r="Z826" s="626">
        <f t="shared" si="155"/>
        <v>0</v>
      </c>
      <c r="AA826" s="137" t="s">
        <v>45</v>
      </c>
      <c r="AB826" s="138" t="s">
        <v>37</v>
      </c>
      <c r="AC826" s="630"/>
      <c r="AD826" s="663">
        <v>14</v>
      </c>
    </row>
    <row r="827" spans="1:30" s="38" customFormat="1" x14ac:dyDescent="0.25">
      <c r="A827" s="621">
        <v>6</v>
      </c>
      <c r="B827" s="137">
        <v>864</v>
      </c>
      <c r="C827" s="634" t="s">
        <v>1275</v>
      </c>
      <c r="D827" s="137" t="s">
        <v>1276</v>
      </c>
      <c r="E827" s="631"/>
      <c r="F827" s="137" t="s">
        <v>133</v>
      </c>
      <c r="G827" s="671" t="s">
        <v>30</v>
      </c>
      <c r="H827" s="137" t="s">
        <v>65</v>
      </c>
      <c r="I827" s="657" t="s">
        <v>1263</v>
      </c>
      <c r="J827" s="137" t="s">
        <v>1264</v>
      </c>
      <c r="K827" s="137"/>
      <c r="L827" s="649" t="s">
        <v>1012</v>
      </c>
      <c r="M827" s="137"/>
      <c r="N827" s="650"/>
      <c r="O827" s="673">
        <v>40536</v>
      </c>
      <c r="P827" s="652">
        <f t="shared" si="153"/>
        <v>45535</v>
      </c>
      <c r="Q827" s="653">
        <v>5</v>
      </c>
      <c r="R827" s="649">
        <v>60</v>
      </c>
      <c r="S827" s="649">
        <f t="shared" si="154"/>
        <v>60</v>
      </c>
      <c r="T827" s="649">
        <f t="shared" si="156"/>
        <v>0</v>
      </c>
      <c r="U827" s="654">
        <v>0.2</v>
      </c>
      <c r="V827" s="626">
        <v>94056</v>
      </c>
      <c r="W827" s="626">
        <v>0</v>
      </c>
      <c r="X827" s="626">
        <v>94056</v>
      </c>
      <c r="Y827" s="626" t="e">
        <f>V827-#REF!</f>
        <v>#REF!</v>
      </c>
      <c r="Z827" s="626">
        <f t="shared" si="155"/>
        <v>0</v>
      </c>
      <c r="AA827" s="137" t="s">
        <v>45</v>
      </c>
      <c r="AB827" s="138" t="s">
        <v>37</v>
      </c>
      <c r="AC827" s="630"/>
      <c r="AD827" s="663">
        <v>14</v>
      </c>
    </row>
    <row r="828" spans="1:30" s="38" customFormat="1" x14ac:dyDescent="0.25">
      <c r="A828" s="621">
        <v>7</v>
      </c>
      <c r="B828" s="137">
        <v>865</v>
      </c>
      <c r="C828" s="634" t="s">
        <v>1277</v>
      </c>
      <c r="D828" s="137" t="s">
        <v>1278</v>
      </c>
      <c r="E828" s="631"/>
      <c r="F828" s="137" t="s">
        <v>133</v>
      </c>
      <c r="G828" s="671" t="s">
        <v>30</v>
      </c>
      <c r="H828" s="137" t="s">
        <v>65</v>
      </c>
      <c r="I828" s="657" t="s">
        <v>1263</v>
      </c>
      <c r="J828" s="137" t="s">
        <v>1264</v>
      </c>
      <c r="K828" s="137"/>
      <c r="L828" s="649" t="s">
        <v>1012</v>
      </c>
      <c r="M828" s="137"/>
      <c r="N828" s="650"/>
      <c r="O828" s="673">
        <v>40536</v>
      </c>
      <c r="P828" s="652">
        <f t="shared" si="153"/>
        <v>45535</v>
      </c>
      <c r="Q828" s="653">
        <v>5</v>
      </c>
      <c r="R828" s="649">
        <v>60</v>
      </c>
      <c r="S828" s="649">
        <f t="shared" si="154"/>
        <v>60</v>
      </c>
      <c r="T828" s="649">
        <f t="shared" si="156"/>
        <v>0</v>
      </c>
      <c r="U828" s="654">
        <v>0.2</v>
      </c>
      <c r="V828" s="626">
        <v>94056</v>
      </c>
      <c r="W828" s="626">
        <v>0</v>
      </c>
      <c r="X828" s="626">
        <v>94056</v>
      </c>
      <c r="Y828" s="626" t="e">
        <f>V828-#REF!</f>
        <v>#REF!</v>
      </c>
      <c r="Z828" s="626">
        <f t="shared" si="155"/>
        <v>0</v>
      </c>
      <c r="AA828" s="137" t="s">
        <v>45</v>
      </c>
      <c r="AB828" s="138" t="s">
        <v>37</v>
      </c>
      <c r="AC828" s="630"/>
      <c r="AD828" s="663">
        <v>14</v>
      </c>
    </row>
    <row r="829" spans="1:30" s="38" customFormat="1" x14ac:dyDescent="0.25">
      <c r="A829" s="621">
        <v>8</v>
      </c>
      <c r="B829" s="137">
        <v>867</v>
      </c>
      <c r="C829" s="634" t="s">
        <v>1275</v>
      </c>
      <c r="D829" s="137" t="s">
        <v>1279</v>
      </c>
      <c r="E829" s="631"/>
      <c r="F829" s="137" t="s">
        <v>133</v>
      </c>
      <c r="G829" s="671" t="s">
        <v>30</v>
      </c>
      <c r="H829" s="137" t="s">
        <v>65</v>
      </c>
      <c r="I829" s="657" t="s">
        <v>1263</v>
      </c>
      <c r="J829" s="137" t="s">
        <v>1264</v>
      </c>
      <c r="K829" s="137"/>
      <c r="L829" s="649" t="s">
        <v>1012</v>
      </c>
      <c r="M829" s="137"/>
      <c r="N829" s="650"/>
      <c r="O829" s="673">
        <v>40536</v>
      </c>
      <c r="P829" s="652">
        <f t="shared" si="153"/>
        <v>45535</v>
      </c>
      <c r="Q829" s="653">
        <v>5</v>
      </c>
      <c r="R829" s="649">
        <v>60</v>
      </c>
      <c r="S829" s="649">
        <f t="shared" si="154"/>
        <v>60</v>
      </c>
      <c r="T829" s="649">
        <f t="shared" si="156"/>
        <v>0</v>
      </c>
      <c r="U829" s="654">
        <v>0.2</v>
      </c>
      <c r="V829" s="626">
        <v>94056</v>
      </c>
      <c r="W829" s="626">
        <v>0</v>
      </c>
      <c r="X829" s="626">
        <v>94056</v>
      </c>
      <c r="Y829" s="626" t="e">
        <f>V829-#REF!</f>
        <v>#REF!</v>
      </c>
      <c r="Z829" s="626">
        <f t="shared" si="155"/>
        <v>0</v>
      </c>
      <c r="AA829" s="137" t="s">
        <v>45</v>
      </c>
      <c r="AB829" s="138" t="s">
        <v>37</v>
      </c>
      <c r="AC829" s="630"/>
      <c r="AD829" s="663">
        <v>14</v>
      </c>
    </row>
    <row r="830" spans="1:30" s="38" customFormat="1" x14ac:dyDescent="0.25">
      <c r="A830" s="621">
        <v>9</v>
      </c>
      <c r="B830" s="137">
        <v>868</v>
      </c>
      <c r="C830" s="634" t="s">
        <v>1277</v>
      </c>
      <c r="D830" s="137" t="s">
        <v>1280</v>
      </c>
      <c r="E830" s="631"/>
      <c r="F830" s="137" t="s">
        <v>655</v>
      </c>
      <c r="G830" s="671" t="s">
        <v>30</v>
      </c>
      <c r="H830" s="137" t="s">
        <v>65</v>
      </c>
      <c r="I830" s="657" t="s">
        <v>1263</v>
      </c>
      <c r="J830" s="137" t="s">
        <v>1264</v>
      </c>
      <c r="K830" s="137"/>
      <c r="L830" s="649" t="s">
        <v>1012</v>
      </c>
      <c r="M830" s="137"/>
      <c r="N830" s="650"/>
      <c r="O830" s="673">
        <v>40536</v>
      </c>
      <c r="P830" s="652">
        <f t="shared" si="153"/>
        <v>45535</v>
      </c>
      <c r="Q830" s="653">
        <v>5</v>
      </c>
      <c r="R830" s="649">
        <v>60</v>
      </c>
      <c r="S830" s="649">
        <f t="shared" si="154"/>
        <v>60</v>
      </c>
      <c r="T830" s="649">
        <f t="shared" si="156"/>
        <v>0</v>
      </c>
      <c r="U830" s="654">
        <v>0.2</v>
      </c>
      <c r="V830" s="626">
        <v>94056</v>
      </c>
      <c r="W830" s="626">
        <v>0</v>
      </c>
      <c r="X830" s="626">
        <v>94056</v>
      </c>
      <c r="Y830" s="626" t="e">
        <f>V830-#REF!</f>
        <v>#REF!</v>
      </c>
      <c r="Z830" s="626">
        <f t="shared" si="155"/>
        <v>0</v>
      </c>
      <c r="AA830" s="137" t="s">
        <v>45</v>
      </c>
      <c r="AB830" s="138" t="s">
        <v>37</v>
      </c>
      <c r="AC830" s="630"/>
      <c r="AD830" s="663">
        <v>14</v>
      </c>
    </row>
    <row r="831" spans="1:30" s="38" customFormat="1" x14ac:dyDescent="0.25">
      <c r="A831" s="621">
        <v>10</v>
      </c>
      <c r="B831" s="137">
        <v>869</v>
      </c>
      <c r="C831" s="634" t="s">
        <v>1275</v>
      </c>
      <c r="D831" s="137" t="s">
        <v>1281</v>
      </c>
      <c r="E831" s="631"/>
      <c r="F831" s="137" t="s">
        <v>64</v>
      </c>
      <c r="G831" s="671" t="s">
        <v>30</v>
      </c>
      <c r="H831" s="137" t="s">
        <v>43</v>
      </c>
      <c r="I831" s="657" t="s">
        <v>1263</v>
      </c>
      <c r="J831" s="137" t="s">
        <v>1264</v>
      </c>
      <c r="K831" s="137"/>
      <c r="L831" s="649" t="s">
        <v>1012</v>
      </c>
      <c r="M831" s="137"/>
      <c r="N831" s="650"/>
      <c r="O831" s="673">
        <v>40536</v>
      </c>
      <c r="P831" s="652">
        <f t="shared" si="153"/>
        <v>45535</v>
      </c>
      <c r="Q831" s="653">
        <v>5</v>
      </c>
      <c r="R831" s="649">
        <v>60</v>
      </c>
      <c r="S831" s="649">
        <f t="shared" si="154"/>
        <v>60</v>
      </c>
      <c r="T831" s="649">
        <f t="shared" si="156"/>
        <v>0</v>
      </c>
      <c r="U831" s="654">
        <v>0.2</v>
      </c>
      <c r="V831" s="626">
        <v>94056</v>
      </c>
      <c r="W831" s="626">
        <v>0</v>
      </c>
      <c r="X831" s="626">
        <v>94056</v>
      </c>
      <c r="Y831" s="626" t="e">
        <f>V831-#REF!</f>
        <v>#REF!</v>
      </c>
      <c r="Z831" s="626">
        <f t="shared" si="155"/>
        <v>0</v>
      </c>
      <c r="AA831" s="137" t="s">
        <v>45</v>
      </c>
      <c r="AB831" s="138" t="s">
        <v>37</v>
      </c>
      <c r="AC831" s="630"/>
      <c r="AD831" s="663">
        <v>14</v>
      </c>
    </row>
    <row r="832" spans="1:30" s="38" customFormat="1" x14ac:dyDescent="0.25">
      <c r="A832" s="621">
        <v>11</v>
      </c>
      <c r="B832" s="137">
        <v>870</v>
      </c>
      <c r="C832" s="634" t="s">
        <v>1275</v>
      </c>
      <c r="D832" s="137" t="s">
        <v>1282</v>
      </c>
      <c r="E832" s="631"/>
      <c r="F832" s="137" t="s">
        <v>229</v>
      </c>
      <c r="G832" s="671" t="s">
        <v>30</v>
      </c>
      <c r="H832" s="137" t="s">
        <v>43</v>
      </c>
      <c r="I832" s="657" t="s">
        <v>1263</v>
      </c>
      <c r="J832" s="137" t="s">
        <v>1264</v>
      </c>
      <c r="K832" s="137"/>
      <c r="L832" s="649" t="s">
        <v>1012</v>
      </c>
      <c r="M832" s="137"/>
      <c r="N832" s="650"/>
      <c r="O832" s="673">
        <v>40536</v>
      </c>
      <c r="P832" s="652">
        <f t="shared" si="153"/>
        <v>45535</v>
      </c>
      <c r="Q832" s="653">
        <v>5</v>
      </c>
      <c r="R832" s="649">
        <v>60</v>
      </c>
      <c r="S832" s="649">
        <f t="shared" si="154"/>
        <v>60</v>
      </c>
      <c r="T832" s="649">
        <f t="shared" si="156"/>
        <v>0</v>
      </c>
      <c r="U832" s="654">
        <v>0.2</v>
      </c>
      <c r="V832" s="626">
        <v>94056</v>
      </c>
      <c r="W832" s="626">
        <v>0</v>
      </c>
      <c r="X832" s="626">
        <v>94056</v>
      </c>
      <c r="Y832" s="626" t="e">
        <f>V832-#REF!</f>
        <v>#REF!</v>
      </c>
      <c r="Z832" s="626">
        <f t="shared" si="155"/>
        <v>0</v>
      </c>
      <c r="AA832" s="137" t="s">
        <v>45</v>
      </c>
      <c r="AB832" s="138" t="s">
        <v>37</v>
      </c>
      <c r="AC832" s="630"/>
      <c r="AD832" s="663">
        <v>14</v>
      </c>
    </row>
    <row r="833" spans="1:30" s="38" customFormat="1" x14ac:dyDescent="0.25">
      <c r="A833" s="621">
        <v>12</v>
      </c>
      <c r="B833" s="137">
        <v>871</v>
      </c>
      <c r="C833" s="634" t="s">
        <v>1275</v>
      </c>
      <c r="D833" s="137" t="s">
        <v>1283</v>
      </c>
      <c r="E833" s="631"/>
      <c r="F833" s="137" t="s">
        <v>133</v>
      </c>
      <c r="G833" s="671" t="s">
        <v>30</v>
      </c>
      <c r="H833" s="137" t="s">
        <v>65</v>
      </c>
      <c r="I833" s="657" t="s">
        <v>1263</v>
      </c>
      <c r="J833" s="137" t="s">
        <v>1264</v>
      </c>
      <c r="K833" s="137"/>
      <c r="L833" s="649" t="s">
        <v>1012</v>
      </c>
      <c r="M833" s="137"/>
      <c r="N833" s="650"/>
      <c r="O833" s="673">
        <v>40536</v>
      </c>
      <c r="P833" s="652">
        <f t="shared" si="153"/>
        <v>45535</v>
      </c>
      <c r="Q833" s="653">
        <v>5</v>
      </c>
      <c r="R833" s="649">
        <v>60</v>
      </c>
      <c r="S833" s="649">
        <f t="shared" si="154"/>
        <v>60</v>
      </c>
      <c r="T833" s="649">
        <f t="shared" si="156"/>
        <v>0</v>
      </c>
      <c r="U833" s="654">
        <v>0.2</v>
      </c>
      <c r="V833" s="626">
        <v>94056</v>
      </c>
      <c r="W833" s="626">
        <v>0</v>
      </c>
      <c r="X833" s="626">
        <v>94056</v>
      </c>
      <c r="Y833" s="626" t="e">
        <f>V833-#REF!</f>
        <v>#REF!</v>
      </c>
      <c r="Z833" s="626">
        <f t="shared" si="155"/>
        <v>0</v>
      </c>
      <c r="AA833" s="137" t="s">
        <v>45</v>
      </c>
      <c r="AB833" s="138" t="s">
        <v>37</v>
      </c>
      <c r="AC833" s="630"/>
      <c r="AD833" s="663">
        <v>14</v>
      </c>
    </row>
    <row r="834" spans="1:30" s="38" customFormat="1" x14ac:dyDescent="0.25">
      <c r="A834" s="621">
        <v>13</v>
      </c>
      <c r="B834" s="137">
        <v>872</v>
      </c>
      <c r="C834" s="634" t="s">
        <v>1284</v>
      </c>
      <c r="D834" s="674" t="s">
        <v>1285</v>
      </c>
      <c r="E834" s="631"/>
      <c r="F834" s="137" t="s">
        <v>234</v>
      </c>
      <c r="G834" s="671" t="s">
        <v>30</v>
      </c>
      <c r="H834" s="137" t="s">
        <v>65</v>
      </c>
      <c r="I834" s="657" t="s">
        <v>1263</v>
      </c>
      <c r="J834" s="137" t="s">
        <v>1264</v>
      </c>
      <c r="K834" s="137"/>
      <c r="L834" s="649">
        <v>6457</v>
      </c>
      <c r="M834" s="137"/>
      <c r="N834" s="650"/>
      <c r="O834" s="673">
        <v>40536</v>
      </c>
      <c r="P834" s="652">
        <f t="shared" si="153"/>
        <v>45535</v>
      </c>
      <c r="Q834" s="653">
        <v>5</v>
      </c>
      <c r="R834" s="649">
        <v>60</v>
      </c>
      <c r="S834" s="649">
        <f t="shared" si="154"/>
        <v>60</v>
      </c>
      <c r="T834" s="649">
        <f t="shared" si="156"/>
        <v>0</v>
      </c>
      <c r="U834" s="654">
        <v>0.2</v>
      </c>
      <c r="V834" s="626">
        <v>94056</v>
      </c>
      <c r="W834" s="626">
        <v>0</v>
      </c>
      <c r="X834" s="626">
        <v>94056</v>
      </c>
      <c r="Y834" s="626" t="e">
        <f>V834-#REF!</f>
        <v>#REF!</v>
      </c>
      <c r="Z834" s="626">
        <f t="shared" si="155"/>
        <v>0</v>
      </c>
      <c r="AA834" s="137"/>
      <c r="AB834" s="138"/>
      <c r="AC834" s="630"/>
      <c r="AD834" s="663">
        <v>14</v>
      </c>
    </row>
    <row r="835" spans="1:30" s="38" customFormat="1" x14ac:dyDescent="0.25">
      <c r="A835" s="621">
        <v>14</v>
      </c>
      <c r="B835" s="137">
        <v>914</v>
      </c>
      <c r="C835" s="634" t="s">
        <v>1286</v>
      </c>
      <c r="D835" s="137" t="s">
        <v>1287</v>
      </c>
      <c r="E835" s="631"/>
      <c r="F835" s="137" t="s">
        <v>385</v>
      </c>
      <c r="G835" s="671" t="s">
        <v>30</v>
      </c>
      <c r="H835" s="137" t="s">
        <v>65</v>
      </c>
      <c r="I835" s="657" t="s">
        <v>1263</v>
      </c>
      <c r="J835" s="137" t="s">
        <v>1264</v>
      </c>
      <c r="K835" s="137"/>
      <c r="L835" s="649" t="s">
        <v>1186</v>
      </c>
      <c r="M835" s="137"/>
      <c r="N835" s="650"/>
      <c r="O835" s="673">
        <v>41201</v>
      </c>
      <c r="P835" s="652">
        <f t="shared" si="153"/>
        <v>45535</v>
      </c>
      <c r="Q835" s="653">
        <v>5</v>
      </c>
      <c r="R835" s="649">
        <v>60</v>
      </c>
      <c r="S835" s="649">
        <f t="shared" si="154"/>
        <v>60</v>
      </c>
      <c r="T835" s="649">
        <f t="shared" si="156"/>
        <v>0</v>
      </c>
      <c r="U835" s="654">
        <v>0.2</v>
      </c>
      <c r="V835" s="626">
        <v>72424.149999999994</v>
      </c>
      <c r="W835" s="626">
        <v>0</v>
      </c>
      <c r="X835" s="626">
        <v>72424.149999999994</v>
      </c>
      <c r="Y835" s="626" t="e">
        <f>V835-#REF!</f>
        <v>#REF!</v>
      </c>
      <c r="Z835" s="626">
        <f t="shared" si="155"/>
        <v>0</v>
      </c>
      <c r="AA835" s="137" t="s">
        <v>45</v>
      </c>
      <c r="AB835" s="138" t="s">
        <v>37</v>
      </c>
      <c r="AC835" s="630"/>
      <c r="AD835" s="663">
        <v>14</v>
      </c>
    </row>
    <row r="836" spans="1:30" s="38" customFormat="1" x14ac:dyDescent="0.25">
      <c r="A836" s="621">
        <v>15</v>
      </c>
      <c r="B836" s="137">
        <v>918</v>
      </c>
      <c r="C836" s="634" t="s">
        <v>1288</v>
      </c>
      <c r="D836" s="137" t="s">
        <v>1289</v>
      </c>
      <c r="E836" s="631"/>
      <c r="F836" s="137" t="s">
        <v>133</v>
      </c>
      <c r="G836" s="671" t="s">
        <v>30</v>
      </c>
      <c r="H836" s="137" t="s">
        <v>32</v>
      </c>
      <c r="I836" s="657" t="s">
        <v>1263</v>
      </c>
      <c r="J836" s="137" t="s">
        <v>1264</v>
      </c>
      <c r="K836" s="137"/>
      <c r="L836" s="649" t="s">
        <v>1191</v>
      </c>
      <c r="M836" s="137"/>
      <c r="N836" s="650"/>
      <c r="O836" s="673">
        <v>41180</v>
      </c>
      <c r="P836" s="652">
        <f t="shared" si="153"/>
        <v>45535</v>
      </c>
      <c r="Q836" s="653">
        <v>5</v>
      </c>
      <c r="R836" s="649">
        <v>60</v>
      </c>
      <c r="S836" s="649">
        <f t="shared" si="154"/>
        <v>60</v>
      </c>
      <c r="T836" s="649">
        <f t="shared" si="156"/>
        <v>0</v>
      </c>
      <c r="U836" s="654">
        <v>0.2</v>
      </c>
      <c r="V836" s="626">
        <v>84693.5</v>
      </c>
      <c r="W836" s="626">
        <v>0</v>
      </c>
      <c r="X836" s="626">
        <v>84693.5</v>
      </c>
      <c r="Y836" s="626" t="e">
        <f>V836-#REF!</f>
        <v>#REF!</v>
      </c>
      <c r="Z836" s="626">
        <f t="shared" si="155"/>
        <v>0</v>
      </c>
      <c r="AA836" s="137" t="s">
        <v>45</v>
      </c>
      <c r="AB836" s="138" t="s">
        <v>37</v>
      </c>
      <c r="AC836" s="630"/>
      <c r="AD836" s="663">
        <v>14</v>
      </c>
    </row>
    <row r="837" spans="1:30" s="38" customFormat="1" x14ac:dyDescent="0.25">
      <c r="A837" s="621">
        <v>16</v>
      </c>
      <c r="B837" s="137">
        <v>1015</v>
      </c>
      <c r="C837" s="634" t="s">
        <v>1290</v>
      </c>
      <c r="D837" s="137"/>
      <c r="E837" s="631"/>
      <c r="F837" s="137" t="s">
        <v>73</v>
      </c>
      <c r="G837" s="671" t="s">
        <v>30</v>
      </c>
      <c r="H837" s="137" t="s">
        <v>43</v>
      </c>
      <c r="I837" s="657" t="s">
        <v>1263</v>
      </c>
      <c r="J837" s="137" t="s">
        <v>1264</v>
      </c>
      <c r="K837" s="137"/>
      <c r="L837" s="649" t="s">
        <v>1291</v>
      </c>
      <c r="M837" s="137"/>
      <c r="N837" s="650"/>
      <c r="O837" s="673">
        <v>41564</v>
      </c>
      <c r="P837" s="652">
        <f t="shared" si="153"/>
        <v>45535</v>
      </c>
      <c r="Q837" s="653">
        <v>5</v>
      </c>
      <c r="R837" s="649">
        <v>60</v>
      </c>
      <c r="S837" s="649">
        <f t="shared" si="154"/>
        <v>60</v>
      </c>
      <c r="T837" s="649">
        <f t="shared" si="156"/>
        <v>0</v>
      </c>
      <c r="U837" s="654">
        <v>0.2</v>
      </c>
      <c r="V837" s="626">
        <v>78234</v>
      </c>
      <c r="W837" s="626">
        <v>0</v>
      </c>
      <c r="X837" s="626">
        <v>78234</v>
      </c>
      <c r="Y837" s="626" t="e">
        <f>V837-#REF!</f>
        <v>#REF!</v>
      </c>
      <c r="Z837" s="626">
        <f t="shared" si="155"/>
        <v>0</v>
      </c>
      <c r="AA837" s="137" t="s">
        <v>45</v>
      </c>
      <c r="AB837" s="138" t="s">
        <v>37</v>
      </c>
      <c r="AC837" s="630"/>
      <c r="AD837" s="663">
        <v>14</v>
      </c>
    </row>
    <row r="838" spans="1:30" s="38" customFormat="1" x14ac:dyDescent="0.25">
      <c r="A838" s="621">
        <v>17</v>
      </c>
      <c r="B838" s="137">
        <v>1036</v>
      </c>
      <c r="C838" s="634" t="s">
        <v>1292</v>
      </c>
      <c r="D838" s="137" t="s">
        <v>1293</v>
      </c>
      <c r="E838" s="631"/>
      <c r="F838" s="137" t="s">
        <v>475</v>
      </c>
      <c r="G838" s="671" t="s">
        <v>30</v>
      </c>
      <c r="H838" s="137" t="s">
        <v>43</v>
      </c>
      <c r="I838" s="657" t="s">
        <v>1263</v>
      </c>
      <c r="J838" s="137" t="s">
        <v>1264</v>
      </c>
      <c r="K838" s="137"/>
      <c r="L838" s="649" t="s">
        <v>1046</v>
      </c>
      <c r="M838" s="137"/>
      <c r="N838" s="650"/>
      <c r="O838" s="673">
        <v>41928</v>
      </c>
      <c r="P838" s="652">
        <f t="shared" si="153"/>
        <v>45535</v>
      </c>
      <c r="Q838" s="653">
        <v>5</v>
      </c>
      <c r="R838" s="649">
        <v>60</v>
      </c>
      <c r="S838" s="649">
        <f t="shared" si="154"/>
        <v>60</v>
      </c>
      <c r="T838" s="649">
        <f t="shared" si="156"/>
        <v>0</v>
      </c>
      <c r="U838" s="654">
        <v>0.2</v>
      </c>
      <c r="V838" s="626">
        <v>72485</v>
      </c>
      <c r="W838" s="626">
        <v>0</v>
      </c>
      <c r="X838" s="626">
        <v>72485</v>
      </c>
      <c r="Y838" s="626" t="e">
        <f>V838-#REF!</f>
        <v>#REF!</v>
      </c>
      <c r="Z838" s="626">
        <f t="shared" si="155"/>
        <v>0</v>
      </c>
      <c r="AA838" s="137" t="s">
        <v>45</v>
      </c>
      <c r="AB838" s="138" t="s">
        <v>37</v>
      </c>
      <c r="AC838" s="630"/>
      <c r="AD838" s="663">
        <v>14</v>
      </c>
    </row>
    <row r="839" spans="1:30" s="38" customFormat="1" x14ac:dyDescent="0.25">
      <c r="A839" s="621">
        <v>18</v>
      </c>
      <c r="B839" s="137">
        <v>1039</v>
      </c>
      <c r="C839" s="634" t="s">
        <v>1294</v>
      </c>
      <c r="D839" s="137" t="s">
        <v>1295</v>
      </c>
      <c r="E839" s="631"/>
      <c r="F839" s="137" t="s">
        <v>133</v>
      </c>
      <c r="G839" s="671" t="s">
        <v>30</v>
      </c>
      <c r="H839" s="137" t="s">
        <v>65</v>
      </c>
      <c r="I839" s="657" t="s">
        <v>1263</v>
      </c>
      <c r="J839" s="137" t="s">
        <v>1264</v>
      </c>
      <c r="K839" s="137"/>
      <c r="L839" s="649" t="s">
        <v>1296</v>
      </c>
      <c r="M839" s="137"/>
      <c r="N839" s="650"/>
      <c r="O839" s="673">
        <v>41939</v>
      </c>
      <c r="P839" s="652">
        <f t="shared" si="153"/>
        <v>45535</v>
      </c>
      <c r="Q839" s="653">
        <v>5</v>
      </c>
      <c r="R839" s="649">
        <v>60</v>
      </c>
      <c r="S839" s="649">
        <f t="shared" si="154"/>
        <v>60</v>
      </c>
      <c r="T839" s="649">
        <f t="shared" si="156"/>
        <v>0</v>
      </c>
      <c r="U839" s="654">
        <v>0.2</v>
      </c>
      <c r="V839" s="626">
        <v>80660</v>
      </c>
      <c r="W839" s="626">
        <v>0</v>
      </c>
      <c r="X839" s="626">
        <v>80660</v>
      </c>
      <c r="Y839" s="626" t="e">
        <f>V839-#REF!</f>
        <v>#REF!</v>
      </c>
      <c r="Z839" s="626">
        <f t="shared" si="155"/>
        <v>0</v>
      </c>
      <c r="AA839" s="137" t="s">
        <v>45</v>
      </c>
      <c r="AB839" s="138" t="s">
        <v>37</v>
      </c>
      <c r="AC839" s="630"/>
      <c r="AD839" s="663">
        <v>14</v>
      </c>
    </row>
    <row r="840" spans="1:30" s="38" customFormat="1" x14ac:dyDescent="0.25">
      <c r="A840" s="621">
        <v>19</v>
      </c>
      <c r="B840" s="137">
        <v>1040</v>
      </c>
      <c r="C840" s="634" t="s">
        <v>1297</v>
      </c>
      <c r="D840" s="675" t="s">
        <v>1298</v>
      </c>
      <c r="E840" s="631"/>
      <c r="F840" s="137" t="s">
        <v>73</v>
      </c>
      <c r="G840" s="671" t="s">
        <v>30</v>
      </c>
      <c r="H840" s="137" t="s">
        <v>65</v>
      </c>
      <c r="I840" s="657" t="s">
        <v>1263</v>
      </c>
      <c r="J840" s="137" t="s">
        <v>1264</v>
      </c>
      <c r="K840" s="137"/>
      <c r="L840" s="649" t="s">
        <v>1296</v>
      </c>
      <c r="M840" s="137"/>
      <c r="N840" s="650"/>
      <c r="O840" s="673">
        <v>41939</v>
      </c>
      <c r="P840" s="652">
        <f t="shared" si="153"/>
        <v>45535</v>
      </c>
      <c r="Q840" s="653">
        <v>5</v>
      </c>
      <c r="R840" s="649">
        <v>60</v>
      </c>
      <c r="S840" s="649">
        <f t="shared" si="154"/>
        <v>60</v>
      </c>
      <c r="T840" s="649">
        <f t="shared" si="156"/>
        <v>0</v>
      </c>
      <c r="U840" s="654">
        <v>0.2</v>
      </c>
      <c r="V840" s="626">
        <v>80660</v>
      </c>
      <c r="W840" s="626">
        <v>0</v>
      </c>
      <c r="X840" s="626">
        <v>80660</v>
      </c>
      <c r="Y840" s="626" t="e">
        <f>V840-#REF!</f>
        <v>#REF!</v>
      </c>
      <c r="Z840" s="626">
        <f t="shared" si="155"/>
        <v>0</v>
      </c>
      <c r="AA840" s="137" t="s">
        <v>45</v>
      </c>
      <c r="AB840" s="138" t="s">
        <v>37</v>
      </c>
      <c r="AC840" s="630"/>
      <c r="AD840" s="663">
        <v>14</v>
      </c>
    </row>
    <row r="841" spans="1:30" s="38" customFormat="1" ht="26.25" x14ac:dyDescent="0.25">
      <c r="A841" s="621">
        <v>20</v>
      </c>
      <c r="B841" s="137">
        <v>1116</v>
      </c>
      <c r="C841" s="634" t="s">
        <v>1299</v>
      </c>
      <c r="D841" s="675" t="s">
        <v>1300</v>
      </c>
      <c r="E841" s="631"/>
      <c r="F841" s="137" t="s">
        <v>475</v>
      </c>
      <c r="G841" s="671" t="s">
        <v>30</v>
      </c>
      <c r="H841" s="137" t="s">
        <v>43</v>
      </c>
      <c r="I841" s="657" t="s">
        <v>1263</v>
      </c>
      <c r="J841" s="137" t="s">
        <v>1264</v>
      </c>
      <c r="K841" s="137"/>
      <c r="L841" s="649" t="s">
        <v>632</v>
      </c>
      <c r="M841" s="137"/>
      <c r="N841" s="650"/>
      <c r="O841" s="673">
        <v>42310</v>
      </c>
      <c r="P841" s="652">
        <f t="shared" si="153"/>
        <v>45535</v>
      </c>
      <c r="Q841" s="653">
        <v>5</v>
      </c>
      <c r="R841" s="649">
        <v>60</v>
      </c>
      <c r="S841" s="649">
        <f t="shared" si="154"/>
        <v>60</v>
      </c>
      <c r="T841" s="649">
        <f t="shared" si="156"/>
        <v>0</v>
      </c>
      <c r="U841" s="654">
        <v>0.2</v>
      </c>
      <c r="V841" s="626">
        <v>50572.68</v>
      </c>
      <c r="W841" s="626">
        <v>0</v>
      </c>
      <c r="X841" s="626">
        <v>50572.68</v>
      </c>
      <c r="Y841" s="626" t="e">
        <f>V841-#REF!</f>
        <v>#REF!</v>
      </c>
      <c r="Z841" s="626">
        <f t="shared" si="155"/>
        <v>0</v>
      </c>
      <c r="AA841" s="137" t="s">
        <v>45</v>
      </c>
      <c r="AB841" s="138" t="s">
        <v>37</v>
      </c>
      <c r="AC841" s="630"/>
      <c r="AD841" s="663">
        <v>14</v>
      </c>
    </row>
    <row r="842" spans="1:30" s="38" customFormat="1" x14ac:dyDescent="0.25">
      <c r="A842" s="621">
        <v>21</v>
      </c>
      <c r="B842" s="137">
        <v>1215</v>
      </c>
      <c r="C842" s="634" t="s">
        <v>1301</v>
      </c>
      <c r="D842" s="675" t="s">
        <v>1302</v>
      </c>
      <c r="E842" s="631"/>
      <c r="F842" s="137" t="s">
        <v>378</v>
      </c>
      <c r="G842" s="671" t="s">
        <v>30</v>
      </c>
      <c r="H842" s="137" t="s">
        <v>65</v>
      </c>
      <c r="I842" s="657" t="s">
        <v>1263</v>
      </c>
      <c r="J842" s="137" t="s">
        <v>1264</v>
      </c>
      <c r="K842" s="137"/>
      <c r="L842" s="649" t="s">
        <v>447</v>
      </c>
      <c r="M842" s="137"/>
      <c r="N842" s="650"/>
      <c r="O842" s="673">
        <v>42669</v>
      </c>
      <c r="P842" s="652">
        <f t="shared" si="153"/>
        <v>45535</v>
      </c>
      <c r="Q842" s="653">
        <v>5</v>
      </c>
      <c r="R842" s="649">
        <v>60</v>
      </c>
      <c r="S842" s="649">
        <f t="shared" si="154"/>
        <v>60</v>
      </c>
      <c r="T842" s="649">
        <f t="shared" si="156"/>
        <v>0</v>
      </c>
      <c r="U842" s="654">
        <v>0.2</v>
      </c>
      <c r="V842" s="626">
        <v>61013.84</v>
      </c>
      <c r="W842" s="626">
        <v>0</v>
      </c>
      <c r="X842" s="626">
        <v>61013.84</v>
      </c>
      <c r="Y842" s="626" t="e">
        <f>V842-#REF!</f>
        <v>#REF!</v>
      </c>
      <c r="Z842" s="626">
        <f t="shared" si="155"/>
        <v>0</v>
      </c>
      <c r="AA842" s="137" t="s">
        <v>45</v>
      </c>
      <c r="AB842" s="138" t="s">
        <v>37</v>
      </c>
      <c r="AC842" s="630"/>
      <c r="AD842" s="663">
        <v>14</v>
      </c>
    </row>
    <row r="843" spans="1:30" s="38" customFormat="1" x14ac:dyDescent="0.25">
      <c r="A843" s="621">
        <v>22</v>
      </c>
      <c r="B843" s="137">
        <v>1216</v>
      </c>
      <c r="C843" s="634" t="s">
        <v>1303</v>
      </c>
      <c r="D843" s="675" t="s">
        <v>1304</v>
      </c>
      <c r="E843" s="631"/>
      <c r="F843" s="137" t="s">
        <v>133</v>
      </c>
      <c r="G843" s="671" t="s">
        <v>30</v>
      </c>
      <c r="H843" s="137" t="s">
        <v>65</v>
      </c>
      <c r="I843" s="657" t="s">
        <v>1263</v>
      </c>
      <c r="J843" s="137" t="s">
        <v>1264</v>
      </c>
      <c r="K843" s="137"/>
      <c r="L843" s="649" t="s">
        <v>447</v>
      </c>
      <c r="M843" s="137"/>
      <c r="N843" s="650"/>
      <c r="O843" s="673">
        <v>42669</v>
      </c>
      <c r="P843" s="652">
        <f t="shared" si="153"/>
        <v>45535</v>
      </c>
      <c r="Q843" s="653">
        <v>5</v>
      </c>
      <c r="R843" s="649">
        <v>60</v>
      </c>
      <c r="S843" s="649">
        <f t="shared" si="154"/>
        <v>60</v>
      </c>
      <c r="T843" s="649">
        <f t="shared" si="156"/>
        <v>0</v>
      </c>
      <c r="U843" s="654">
        <v>0.2</v>
      </c>
      <c r="V843" s="626">
        <v>61013.84</v>
      </c>
      <c r="W843" s="626">
        <v>0</v>
      </c>
      <c r="X843" s="626">
        <v>61013.84</v>
      </c>
      <c r="Y843" s="626" t="e">
        <f>V843-#REF!</f>
        <v>#REF!</v>
      </c>
      <c r="Z843" s="626">
        <f t="shared" si="155"/>
        <v>0</v>
      </c>
      <c r="AA843" s="137" t="s">
        <v>45</v>
      </c>
      <c r="AB843" s="138" t="s">
        <v>37</v>
      </c>
      <c r="AC843" s="630"/>
      <c r="AD843" s="663">
        <v>14</v>
      </c>
    </row>
    <row r="844" spans="1:30" s="38" customFormat="1" x14ac:dyDescent="0.25">
      <c r="A844" s="621">
        <v>23</v>
      </c>
      <c r="B844" s="137">
        <v>1217</v>
      </c>
      <c r="C844" s="634" t="s">
        <v>1301</v>
      </c>
      <c r="D844" s="675" t="s">
        <v>1305</v>
      </c>
      <c r="E844" s="631"/>
      <c r="F844" s="137" t="s">
        <v>133</v>
      </c>
      <c r="G844" s="671" t="s">
        <v>30</v>
      </c>
      <c r="H844" s="137" t="s">
        <v>43</v>
      </c>
      <c r="I844" s="657" t="s">
        <v>1263</v>
      </c>
      <c r="J844" s="137" t="s">
        <v>1264</v>
      </c>
      <c r="K844" s="137"/>
      <c r="L844" s="649" t="s">
        <v>447</v>
      </c>
      <c r="M844" s="137"/>
      <c r="N844" s="650"/>
      <c r="O844" s="673">
        <v>42669</v>
      </c>
      <c r="P844" s="652">
        <f t="shared" si="153"/>
        <v>45535</v>
      </c>
      <c r="Q844" s="653">
        <v>5</v>
      </c>
      <c r="R844" s="649">
        <v>60</v>
      </c>
      <c r="S844" s="649">
        <f t="shared" si="154"/>
        <v>60</v>
      </c>
      <c r="T844" s="649">
        <f t="shared" si="156"/>
        <v>0</v>
      </c>
      <c r="U844" s="654">
        <v>0.2</v>
      </c>
      <c r="V844" s="626">
        <v>61013.84</v>
      </c>
      <c r="W844" s="626">
        <v>0</v>
      </c>
      <c r="X844" s="626">
        <v>61013.84</v>
      </c>
      <c r="Y844" s="626" t="e">
        <f>V844-#REF!</f>
        <v>#REF!</v>
      </c>
      <c r="Z844" s="626">
        <f t="shared" si="155"/>
        <v>0</v>
      </c>
      <c r="AA844" s="137" t="s">
        <v>45</v>
      </c>
      <c r="AB844" s="138" t="s">
        <v>37</v>
      </c>
      <c r="AC844" s="630"/>
      <c r="AD844" s="663">
        <v>14</v>
      </c>
    </row>
    <row r="845" spans="1:30" s="38" customFormat="1" x14ac:dyDescent="0.25">
      <c r="A845" s="621">
        <v>24</v>
      </c>
      <c r="B845" s="137">
        <v>1261</v>
      </c>
      <c r="C845" s="634" t="s">
        <v>1306</v>
      </c>
      <c r="D845" s="675" t="s">
        <v>1307</v>
      </c>
      <c r="E845" s="631"/>
      <c r="F845" s="137" t="s">
        <v>582</v>
      </c>
      <c r="G845" s="671" t="s">
        <v>30</v>
      </c>
      <c r="H845" s="137" t="s">
        <v>43</v>
      </c>
      <c r="I845" s="657" t="s">
        <v>1263</v>
      </c>
      <c r="J845" s="137" t="s">
        <v>1264</v>
      </c>
      <c r="K845" s="137"/>
      <c r="L845" s="649" t="s">
        <v>447</v>
      </c>
      <c r="M845" s="137"/>
      <c r="N845" s="650"/>
      <c r="O845" s="673">
        <v>42703</v>
      </c>
      <c r="P845" s="652">
        <f t="shared" si="153"/>
        <v>45535</v>
      </c>
      <c r="Q845" s="653">
        <v>5</v>
      </c>
      <c r="R845" s="649">
        <v>60</v>
      </c>
      <c r="S845" s="649">
        <f t="shared" si="154"/>
        <v>60</v>
      </c>
      <c r="T845" s="649">
        <f t="shared" si="156"/>
        <v>0</v>
      </c>
      <c r="U845" s="654">
        <v>0.2</v>
      </c>
      <c r="V845" s="626">
        <v>83848.799999999988</v>
      </c>
      <c r="W845" s="626">
        <v>0</v>
      </c>
      <c r="X845" s="626">
        <v>83848.799999999988</v>
      </c>
      <c r="Y845" s="626" t="e">
        <f>V845-#REF!</f>
        <v>#REF!</v>
      </c>
      <c r="Z845" s="626">
        <f t="shared" si="155"/>
        <v>0</v>
      </c>
      <c r="AA845" s="137" t="s">
        <v>45</v>
      </c>
      <c r="AB845" s="138" t="s">
        <v>37</v>
      </c>
      <c r="AC845" s="630"/>
      <c r="AD845" s="663">
        <v>14</v>
      </c>
    </row>
    <row r="846" spans="1:30" s="38" customFormat="1" x14ac:dyDescent="0.25">
      <c r="A846" s="621">
        <v>25</v>
      </c>
      <c r="B846" s="137">
        <v>1262</v>
      </c>
      <c r="C846" s="634" t="s">
        <v>1308</v>
      </c>
      <c r="D846" s="675" t="s">
        <v>1309</v>
      </c>
      <c r="E846" s="631"/>
      <c r="F846" s="137" t="s">
        <v>451</v>
      </c>
      <c r="G846" s="671" t="s">
        <v>30</v>
      </c>
      <c r="H846" s="137" t="s">
        <v>65</v>
      </c>
      <c r="I846" s="657" t="s">
        <v>1263</v>
      </c>
      <c r="J846" s="137" t="s">
        <v>1264</v>
      </c>
      <c r="K846" s="137"/>
      <c r="L846" s="649" t="s">
        <v>447</v>
      </c>
      <c r="M846" s="137"/>
      <c r="N846" s="650"/>
      <c r="O846" s="673">
        <v>42703</v>
      </c>
      <c r="P846" s="652">
        <f t="shared" si="153"/>
        <v>45535</v>
      </c>
      <c r="Q846" s="653">
        <v>5</v>
      </c>
      <c r="R846" s="649">
        <v>60</v>
      </c>
      <c r="S846" s="649">
        <f t="shared" si="154"/>
        <v>60</v>
      </c>
      <c r="T846" s="649">
        <f t="shared" si="156"/>
        <v>0</v>
      </c>
      <c r="U846" s="654">
        <v>0.2</v>
      </c>
      <c r="V846" s="626">
        <v>83848.799999999988</v>
      </c>
      <c r="W846" s="626">
        <v>0</v>
      </c>
      <c r="X846" s="626">
        <v>83848.799999999988</v>
      </c>
      <c r="Y846" s="626" t="e">
        <f>V846-#REF!</f>
        <v>#REF!</v>
      </c>
      <c r="Z846" s="626">
        <f t="shared" si="155"/>
        <v>0</v>
      </c>
      <c r="AA846" s="137" t="s">
        <v>45</v>
      </c>
      <c r="AB846" s="138" t="s">
        <v>37</v>
      </c>
      <c r="AC846" s="630"/>
      <c r="AD846" s="663">
        <v>14</v>
      </c>
    </row>
    <row r="847" spans="1:30" s="38" customFormat="1" x14ac:dyDescent="0.25">
      <c r="A847" s="621">
        <v>26</v>
      </c>
      <c r="B847" s="137">
        <v>1263</v>
      </c>
      <c r="C847" s="634" t="s">
        <v>1306</v>
      </c>
      <c r="D847" s="675" t="s">
        <v>1310</v>
      </c>
      <c r="E847" s="631"/>
      <c r="F847" s="137" t="s">
        <v>229</v>
      </c>
      <c r="G847" s="671" t="s">
        <v>30</v>
      </c>
      <c r="H847" s="137" t="s">
        <v>43</v>
      </c>
      <c r="I847" s="657" t="s">
        <v>1263</v>
      </c>
      <c r="J847" s="137" t="s">
        <v>1264</v>
      </c>
      <c r="K847" s="137"/>
      <c r="L847" s="649" t="s">
        <v>447</v>
      </c>
      <c r="M847" s="137"/>
      <c r="N847" s="650"/>
      <c r="O847" s="673">
        <v>42703</v>
      </c>
      <c r="P847" s="652">
        <f t="shared" si="153"/>
        <v>45535</v>
      </c>
      <c r="Q847" s="653">
        <v>5</v>
      </c>
      <c r="R847" s="649">
        <v>60</v>
      </c>
      <c r="S847" s="649">
        <f t="shared" si="154"/>
        <v>60</v>
      </c>
      <c r="T847" s="649">
        <f t="shared" si="156"/>
        <v>0</v>
      </c>
      <c r="U847" s="654">
        <v>0.2</v>
      </c>
      <c r="V847" s="626">
        <v>83848.799999999988</v>
      </c>
      <c r="W847" s="626">
        <v>0</v>
      </c>
      <c r="X847" s="626">
        <v>83848.799999999988</v>
      </c>
      <c r="Y847" s="626" t="e">
        <f>V847-#REF!</f>
        <v>#REF!</v>
      </c>
      <c r="Z847" s="626">
        <f t="shared" si="155"/>
        <v>0</v>
      </c>
      <c r="AA847" s="137" t="s">
        <v>45</v>
      </c>
      <c r="AB847" s="138" t="s">
        <v>37</v>
      </c>
      <c r="AC847" s="630"/>
      <c r="AD847" s="663">
        <v>14</v>
      </c>
    </row>
    <row r="848" spans="1:30" s="38" customFormat="1" x14ac:dyDescent="0.25">
      <c r="A848" s="621">
        <v>27</v>
      </c>
      <c r="B848" s="137">
        <v>1264</v>
      </c>
      <c r="C848" s="634" t="s">
        <v>1306</v>
      </c>
      <c r="D848" s="675" t="s">
        <v>1311</v>
      </c>
      <c r="E848" s="631"/>
      <c r="F848" s="137" t="s">
        <v>229</v>
      </c>
      <c r="G848" s="671" t="s">
        <v>30</v>
      </c>
      <c r="H848" s="137" t="s">
        <v>43</v>
      </c>
      <c r="I848" s="657" t="s">
        <v>1263</v>
      </c>
      <c r="J848" s="137" t="s">
        <v>1264</v>
      </c>
      <c r="K848" s="137"/>
      <c r="L848" s="649" t="s">
        <v>447</v>
      </c>
      <c r="M848" s="137"/>
      <c r="N848" s="650"/>
      <c r="O848" s="673">
        <v>42703</v>
      </c>
      <c r="P848" s="652">
        <f t="shared" si="153"/>
        <v>45535</v>
      </c>
      <c r="Q848" s="653">
        <v>5</v>
      </c>
      <c r="R848" s="649">
        <v>60</v>
      </c>
      <c r="S848" s="649">
        <f t="shared" si="154"/>
        <v>60</v>
      </c>
      <c r="T848" s="649">
        <f t="shared" si="156"/>
        <v>0</v>
      </c>
      <c r="U848" s="654">
        <v>0.2</v>
      </c>
      <c r="V848" s="626">
        <v>83848.799999999988</v>
      </c>
      <c r="W848" s="626">
        <v>0</v>
      </c>
      <c r="X848" s="626">
        <v>83848.799999999988</v>
      </c>
      <c r="Y848" s="626" t="e">
        <f>V848-#REF!</f>
        <v>#REF!</v>
      </c>
      <c r="Z848" s="626">
        <f t="shared" si="155"/>
        <v>0</v>
      </c>
      <c r="AA848" s="137" t="s">
        <v>45</v>
      </c>
      <c r="AB848" s="138" t="s">
        <v>37</v>
      </c>
      <c r="AC848" s="630"/>
      <c r="AD848" s="663">
        <v>14</v>
      </c>
    </row>
    <row r="849" spans="1:30" s="38" customFormat="1" ht="26.25" x14ac:dyDescent="0.25">
      <c r="A849" s="621">
        <v>28</v>
      </c>
      <c r="B849" s="137">
        <v>1268</v>
      </c>
      <c r="C849" s="634" t="s">
        <v>1306</v>
      </c>
      <c r="D849" s="675" t="s">
        <v>1312</v>
      </c>
      <c r="E849" s="631"/>
      <c r="F849" s="137" t="s">
        <v>590</v>
      </c>
      <c r="G849" s="671" t="s">
        <v>30</v>
      </c>
      <c r="H849" s="137" t="s">
        <v>65</v>
      </c>
      <c r="I849" s="657" t="s">
        <v>1263</v>
      </c>
      <c r="J849" s="137" t="s">
        <v>1264</v>
      </c>
      <c r="K849" s="137"/>
      <c r="L849" s="649" t="s">
        <v>443</v>
      </c>
      <c r="M849" s="137"/>
      <c r="N849" s="650"/>
      <c r="O849" s="673">
        <v>42726</v>
      </c>
      <c r="P849" s="652">
        <f t="shared" si="153"/>
        <v>45535</v>
      </c>
      <c r="Q849" s="653">
        <v>5</v>
      </c>
      <c r="R849" s="649">
        <v>60</v>
      </c>
      <c r="S849" s="649">
        <f t="shared" si="154"/>
        <v>60</v>
      </c>
      <c r="T849" s="649">
        <f t="shared" si="156"/>
        <v>0</v>
      </c>
      <c r="U849" s="654">
        <v>0.2</v>
      </c>
      <c r="V849" s="626">
        <v>80450.722800000003</v>
      </c>
      <c r="W849" s="626">
        <v>0</v>
      </c>
      <c r="X849" s="626">
        <v>80450.722800000003</v>
      </c>
      <c r="Y849" s="626" t="e">
        <f>V849-#REF!</f>
        <v>#REF!</v>
      </c>
      <c r="Z849" s="626">
        <f t="shared" si="155"/>
        <v>0</v>
      </c>
      <c r="AA849" s="137" t="s">
        <v>45</v>
      </c>
      <c r="AB849" s="138" t="s">
        <v>37</v>
      </c>
      <c r="AC849" s="630"/>
      <c r="AD849" s="663">
        <v>14</v>
      </c>
    </row>
    <row r="850" spans="1:30" s="38" customFormat="1" ht="26.25" x14ac:dyDescent="0.25">
      <c r="A850" s="621">
        <v>29</v>
      </c>
      <c r="B850" s="137">
        <v>1269</v>
      </c>
      <c r="C850" s="634" t="s">
        <v>1306</v>
      </c>
      <c r="D850" s="675" t="s">
        <v>1313</v>
      </c>
      <c r="E850" s="631"/>
      <c r="F850" s="137" t="s">
        <v>588</v>
      </c>
      <c r="G850" s="671" t="s">
        <v>30</v>
      </c>
      <c r="H850" s="137" t="s">
        <v>43</v>
      </c>
      <c r="I850" s="657" t="s">
        <v>1263</v>
      </c>
      <c r="J850" s="137" t="s">
        <v>1264</v>
      </c>
      <c r="K850" s="137"/>
      <c r="L850" s="649" t="s">
        <v>443</v>
      </c>
      <c r="M850" s="137"/>
      <c r="N850" s="650"/>
      <c r="O850" s="673">
        <v>42726</v>
      </c>
      <c r="P850" s="652">
        <f t="shared" si="153"/>
        <v>45535</v>
      </c>
      <c r="Q850" s="653">
        <v>5</v>
      </c>
      <c r="R850" s="649">
        <v>60</v>
      </c>
      <c r="S850" s="649">
        <f t="shared" si="154"/>
        <v>60</v>
      </c>
      <c r="T850" s="649">
        <f t="shared" si="156"/>
        <v>0</v>
      </c>
      <c r="U850" s="654">
        <v>0.2</v>
      </c>
      <c r="V850" s="626">
        <v>80450.722800000003</v>
      </c>
      <c r="W850" s="626">
        <v>0</v>
      </c>
      <c r="X850" s="626">
        <v>80450.722800000003</v>
      </c>
      <c r="Y850" s="626" t="e">
        <f>V850-#REF!</f>
        <v>#REF!</v>
      </c>
      <c r="Z850" s="626">
        <f t="shared" si="155"/>
        <v>0</v>
      </c>
      <c r="AA850" s="137" t="s">
        <v>45</v>
      </c>
      <c r="AB850" s="138" t="s">
        <v>37</v>
      </c>
      <c r="AC850" s="630"/>
      <c r="AD850" s="663">
        <v>14</v>
      </c>
    </row>
    <row r="851" spans="1:30" s="38" customFormat="1" x14ac:dyDescent="0.25">
      <c r="A851" s="621">
        <v>30</v>
      </c>
      <c r="B851" s="137">
        <v>1282</v>
      </c>
      <c r="C851" s="634" t="s">
        <v>1306</v>
      </c>
      <c r="D851" s="675" t="s">
        <v>1314</v>
      </c>
      <c r="E851" s="631"/>
      <c r="F851" s="137" t="s">
        <v>389</v>
      </c>
      <c r="G851" s="671" t="s">
        <v>30</v>
      </c>
      <c r="H851" s="137" t="s">
        <v>65</v>
      </c>
      <c r="I851" s="657" t="s">
        <v>1263</v>
      </c>
      <c r="J851" s="137" t="s">
        <v>1264</v>
      </c>
      <c r="K851" s="137"/>
      <c r="L851" s="649" t="s">
        <v>443</v>
      </c>
      <c r="M851" s="137"/>
      <c r="N851" s="650"/>
      <c r="O851" s="673">
        <v>42797</v>
      </c>
      <c r="P851" s="652">
        <f t="shared" si="153"/>
        <v>45535</v>
      </c>
      <c r="Q851" s="653">
        <v>5</v>
      </c>
      <c r="R851" s="649">
        <v>60</v>
      </c>
      <c r="S851" s="649">
        <f t="shared" si="154"/>
        <v>60</v>
      </c>
      <c r="T851" s="649">
        <f t="shared" si="156"/>
        <v>0</v>
      </c>
      <c r="U851" s="654">
        <v>0.2</v>
      </c>
      <c r="V851" s="626">
        <v>81801.090000000011</v>
      </c>
      <c r="W851" s="626">
        <v>0</v>
      </c>
      <c r="X851" s="626">
        <v>81801.090000000011</v>
      </c>
      <c r="Y851" s="626" t="e">
        <f>V851-#REF!</f>
        <v>#REF!</v>
      </c>
      <c r="Z851" s="626">
        <f t="shared" si="155"/>
        <v>0</v>
      </c>
      <c r="AA851" s="137" t="s">
        <v>45</v>
      </c>
      <c r="AB851" s="138" t="s">
        <v>37</v>
      </c>
      <c r="AC851" s="630"/>
      <c r="AD851" s="663">
        <v>14</v>
      </c>
    </row>
    <row r="852" spans="1:30" s="38" customFormat="1" x14ac:dyDescent="0.25">
      <c r="A852" s="621">
        <v>31</v>
      </c>
      <c r="B852" s="137">
        <v>1283</v>
      </c>
      <c r="C852" s="634" t="s">
        <v>1306</v>
      </c>
      <c r="D852" s="675" t="s">
        <v>1315</v>
      </c>
      <c r="E852" s="631"/>
      <c r="F852" s="137" t="s">
        <v>646</v>
      </c>
      <c r="G852" s="671" t="s">
        <v>30</v>
      </c>
      <c r="H852" s="137" t="s">
        <v>43</v>
      </c>
      <c r="I852" s="657" t="s">
        <v>1263</v>
      </c>
      <c r="J852" s="137" t="s">
        <v>1264</v>
      </c>
      <c r="K852" s="137"/>
      <c r="L852" s="649" t="s">
        <v>443</v>
      </c>
      <c r="M852" s="137"/>
      <c r="N852" s="650"/>
      <c r="O852" s="673">
        <v>42797</v>
      </c>
      <c r="P852" s="652">
        <f t="shared" si="153"/>
        <v>45535</v>
      </c>
      <c r="Q852" s="653">
        <v>5</v>
      </c>
      <c r="R852" s="649">
        <v>60</v>
      </c>
      <c r="S852" s="649">
        <f t="shared" si="154"/>
        <v>60</v>
      </c>
      <c r="T852" s="649">
        <f t="shared" si="156"/>
        <v>0</v>
      </c>
      <c r="U852" s="654">
        <v>0.2</v>
      </c>
      <c r="V852" s="626">
        <v>81801.090000000011</v>
      </c>
      <c r="W852" s="626">
        <v>0</v>
      </c>
      <c r="X852" s="626">
        <v>81801.090000000011</v>
      </c>
      <c r="Y852" s="626" t="e">
        <f>V852-#REF!</f>
        <v>#REF!</v>
      </c>
      <c r="Z852" s="626">
        <f t="shared" si="155"/>
        <v>0</v>
      </c>
      <c r="AA852" s="137" t="s">
        <v>45</v>
      </c>
      <c r="AB852" s="138" t="s">
        <v>37</v>
      </c>
      <c r="AC852" s="630"/>
      <c r="AD852" s="663">
        <v>14</v>
      </c>
    </row>
    <row r="853" spans="1:30" s="38" customFormat="1" ht="26.25" x14ac:dyDescent="0.25">
      <c r="A853" s="621">
        <v>32</v>
      </c>
      <c r="B853" s="137">
        <v>1284</v>
      </c>
      <c r="C853" s="634" t="s">
        <v>1306</v>
      </c>
      <c r="D853" s="675" t="s">
        <v>1316</v>
      </c>
      <c r="E853" s="631"/>
      <c r="F853" s="137" t="s">
        <v>229</v>
      </c>
      <c r="G853" s="671" t="s">
        <v>30</v>
      </c>
      <c r="H853" s="137" t="s">
        <v>32</v>
      </c>
      <c r="I853" s="657" t="s">
        <v>1263</v>
      </c>
      <c r="J853" s="137" t="s">
        <v>1264</v>
      </c>
      <c r="K853" s="137"/>
      <c r="L853" s="649" t="s">
        <v>443</v>
      </c>
      <c r="M853" s="137"/>
      <c r="N853" s="650"/>
      <c r="O853" s="673">
        <v>42797</v>
      </c>
      <c r="P853" s="652">
        <f t="shared" si="153"/>
        <v>45535</v>
      </c>
      <c r="Q853" s="653">
        <v>5</v>
      </c>
      <c r="R853" s="649">
        <v>60</v>
      </c>
      <c r="S853" s="649">
        <f t="shared" si="154"/>
        <v>60</v>
      </c>
      <c r="T853" s="649">
        <f t="shared" si="156"/>
        <v>0</v>
      </c>
      <c r="U853" s="654">
        <v>0.2</v>
      </c>
      <c r="V853" s="626">
        <v>81801.090000000011</v>
      </c>
      <c r="W853" s="626">
        <v>0</v>
      </c>
      <c r="X853" s="626">
        <v>81801.090000000011</v>
      </c>
      <c r="Y853" s="626" t="e">
        <f>V853-#REF!</f>
        <v>#REF!</v>
      </c>
      <c r="Z853" s="626">
        <f t="shared" si="155"/>
        <v>0</v>
      </c>
      <c r="AA853" s="137" t="s">
        <v>45</v>
      </c>
      <c r="AB853" s="138" t="s">
        <v>37</v>
      </c>
      <c r="AC853" s="630"/>
      <c r="AD853" s="663">
        <v>14</v>
      </c>
    </row>
    <row r="854" spans="1:30" s="38" customFormat="1" x14ac:dyDescent="0.25">
      <c r="A854" s="621">
        <v>33</v>
      </c>
      <c r="B854" s="137">
        <v>1285</v>
      </c>
      <c r="C854" s="634" t="s">
        <v>1306</v>
      </c>
      <c r="D854" s="675" t="s">
        <v>1317</v>
      </c>
      <c r="E854" s="631"/>
      <c r="F854" s="137" t="s">
        <v>646</v>
      </c>
      <c r="G854" s="671" t="s">
        <v>30</v>
      </c>
      <c r="H854" s="137" t="s">
        <v>43</v>
      </c>
      <c r="I854" s="657" t="s">
        <v>1263</v>
      </c>
      <c r="J854" s="137" t="s">
        <v>1264</v>
      </c>
      <c r="K854" s="137"/>
      <c r="L854" s="649" t="s">
        <v>443</v>
      </c>
      <c r="M854" s="137"/>
      <c r="N854" s="650"/>
      <c r="O854" s="673">
        <v>42797</v>
      </c>
      <c r="P854" s="652">
        <f t="shared" si="153"/>
        <v>45535</v>
      </c>
      <c r="Q854" s="653">
        <v>5</v>
      </c>
      <c r="R854" s="649">
        <v>60</v>
      </c>
      <c r="S854" s="649">
        <f t="shared" si="154"/>
        <v>60</v>
      </c>
      <c r="T854" s="649">
        <f t="shared" si="156"/>
        <v>0</v>
      </c>
      <c r="U854" s="654">
        <v>0.2</v>
      </c>
      <c r="V854" s="626">
        <v>81801.090000000011</v>
      </c>
      <c r="W854" s="626">
        <v>0</v>
      </c>
      <c r="X854" s="626">
        <v>81801.090000000011</v>
      </c>
      <c r="Y854" s="626" t="e">
        <f>V854-#REF!</f>
        <v>#REF!</v>
      </c>
      <c r="Z854" s="626">
        <f t="shared" si="155"/>
        <v>0</v>
      </c>
      <c r="AA854" s="137" t="s">
        <v>45</v>
      </c>
      <c r="AB854" s="138" t="s">
        <v>37</v>
      </c>
      <c r="AC854" s="630"/>
      <c r="AD854" s="663">
        <v>14</v>
      </c>
    </row>
    <row r="855" spans="1:30" s="38" customFormat="1" x14ac:dyDescent="0.25">
      <c r="A855" s="621">
        <v>34</v>
      </c>
      <c r="B855" s="137">
        <v>1376</v>
      </c>
      <c r="C855" s="634" t="s">
        <v>1318</v>
      </c>
      <c r="D855" s="675" t="s">
        <v>1319</v>
      </c>
      <c r="E855" s="631"/>
      <c r="F855" s="137" t="s">
        <v>646</v>
      </c>
      <c r="G855" s="671" t="s">
        <v>30</v>
      </c>
      <c r="H855" s="137" t="s">
        <v>65</v>
      </c>
      <c r="I855" s="657" t="s">
        <v>1263</v>
      </c>
      <c r="J855" s="137" t="s">
        <v>1264</v>
      </c>
      <c r="K855" s="137"/>
      <c r="L855" s="649" t="s">
        <v>1320</v>
      </c>
      <c r="M855" s="137"/>
      <c r="N855" s="650"/>
      <c r="O855" s="673">
        <v>43042</v>
      </c>
      <c r="P855" s="652">
        <f t="shared" si="153"/>
        <v>45535</v>
      </c>
      <c r="Q855" s="653">
        <v>5</v>
      </c>
      <c r="R855" s="649">
        <v>60</v>
      </c>
      <c r="S855" s="649">
        <f t="shared" si="154"/>
        <v>60</v>
      </c>
      <c r="T855" s="649">
        <f t="shared" si="156"/>
        <v>0</v>
      </c>
      <c r="U855" s="654">
        <v>0.2</v>
      </c>
      <c r="V855" s="626">
        <v>119217.28</v>
      </c>
      <c r="W855" s="626">
        <v>0</v>
      </c>
      <c r="X855" s="626">
        <v>119217.28</v>
      </c>
      <c r="Y855" s="626" t="e">
        <f>V855-#REF!</f>
        <v>#REF!</v>
      </c>
      <c r="Z855" s="626">
        <f t="shared" si="155"/>
        <v>0</v>
      </c>
      <c r="AA855" s="137" t="s">
        <v>45</v>
      </c>
      <c r="AB855" s="138" t="s">
        <v>37</v>
      </c>
      <c r="AC855" s="630"/>
      <c r="AD855" s="663">
        <v>14</v>
      </c>
    </row>
    <row r="856" spans="1:30" s="38" customFormat="1" x14ac:dyDescent="0.25">
      <c r="A856" s="621">
        <v>35</v>
      </c>
      <c r="B856" s="137">
        <v>1435</v>
      </c>
      <c r="C856" s="634" t="s">
        <v>1321</v>
      </c>
      <c r="D856" s="648" t="s">
        <v>1322</v>
      </c>
      <c r="E856" s="137"/>
      <c r="F856" s="137" t="s">
        <v>31</v>
      </c>
      <c r="G856" s="671" t="s">
        <v>30</v>
      </c>
      <c r="H856" s="137" t="s">
        <v>43</v>
      </c>
      <c r="I856" s="657" t="s">
        <v>1263</v>
      </c>
      <c r="J856" s="137" t="s">
        <v>1264</v>
      </c>
      <c r="K856" s="137"/>
      <c r="L856" s="649" t="s">
        <v>1098</v>
      </c>
      <c r="M856" s="137"/>
      <c r="N856" s="650"/>
      <c r="O856" s="673">
        <v>43229</v>
      </c>
      <c r="P856" s="652">
        <f t="shared" si="153"/>
        <v>45535</v>
      </c>
      <c r="Q856" s="653">
        <v>5</v>
      </c>
      <c r="R856" s="649">
        <v>60</v>
      </c>
      <c r="S856" s="649">
        <v>60</v>
      </c>
      <c r="T856" s="649">
        <f t="shared" si="156"/>
        <v>0</v>
      </c>
      <c r="U856" s="654">
        <v>0.2</v>
      </c>
      <c r="V856" s="626">
        <v>661300.93000000005</v>
      </c>
      <c r="W856" s="626">
        <v>0</v>
      </c>
      <c r="X856" s="626">
        <v>661300.93000000005</v>
      </c>
      <c r="Y856" s="626" t="e">
        <f>V856-#REF!</f>
        <v>#REF!</v>
      </c>
      <c r="Z856" s="626">
        <f t="shared" si="155"/>
        <v>0</v>
      </c>
      <c r="AA856" s="137"/>
      <c r="AB856" s="138"/>
      <c r="AC856" s="630"/>
      <c r="AD856" s="663">
        <v>14</v>
      </c>
    </row>
    <row r="857" spans="1:30" s="38" customFormat="1" x14ac:dyDescent="0.25">
      <c r="A857" s="621">
        <v>36</v>
      </c>
      <c r="B857" s="137">
        <v>1436</v>
      </c>
      <c r="C857" s="634" t="s">
        <v>1321</v>
      </c>
      <c r="D857" s="648" t="s">
        <v>1323</v>
      </c>
      <c r="E857" s="137"/>
      <c r="F857" s="137" t="s">
        <v>31</v>
      </c>
      <c r="G857" s="671" t="s">
        <v>30</v>
      </c>
      <c r="H857" s="137" t="s">
        <v>43</v>
      </c>
      <c r="I857" s="657" t="s">
        <v>1263</v>
      </c>
      <c r="J857" s="137" t="s">
        <v>1264</v>
      </c>
      <c r="K857" s="137"/>
      <c r="L857" s="649" t="s">
        <v>1098</v>
      </c>
      <c r="M857" s="137"/>
      <c r="N857" s="650"/>
      <c r="O857" s="673">
        <v>43229</v>
      </c>
      <c r="P857" s="652">
        <f t="shared" si="153"/>
        <v>45535</v>
      </c>
      <c r="Q857" s="653">
        <v>5</v>
      </c>
      <c r="R857" s="649">
        <v>60</v>
      </c>
      <c r="S857" s="649">
        <v>60</v>
      </c>
      <c r="T857" s="649">
        <f t="shared" si="156"/>
        <v>0</v>
      </c>
      <c r="U857" s="654">
        <v>0.2</v>
      </c>
      <c r="V857" s="626">
        <v>112545.63</v>
      </c>
      <c r="W857" s="626">
        <v>0</v>
      </c>
      <c r="X857" s="626">
        <v>112545.63</v>
      </c>
      <c r="Y857" s="626" t="e">
        <f>V857-#REF!</f>
        <v>#REF!</v>
      </c>
      <c r="Z857" s="626">
        <f t="shared" si="155"/>
        <v>0</v>
      </c>
      <c r="AA857" s="137"/>
      <c r="AB857" s="138"/>
      <c r="AC857" s="630"/>
      <c r="AD857" s="663">
        <v>14</v>
      </c>
    </row>
    <row r="858" spans="1:30" s="38" customFormat="1" x14ac:dyDescent="0.25">
      <c r="A858" s="621">
        <v>37</v>
      </c>
      <c r="B858" s="137">
        <v>1437</v>
      </c>
      <c r="C858" s="634" t="s">
        <v>1321</v>
      </c>
      <c r="D858" s="648" t="s">
        <v>1324</v>
      </c>
      <c r="E858" s="137"/>
      <c r="F858" s="137" t="s">
        <v>31</v>
      </c>
      <c r="G858" s="671" t="s">
        <v>30</v>
      </c>
      <c r="H858" s="137" t="s">
        <v>43</v>
      </c>
      <c r="I858" s="657" t="s">
        <v>1263</v>
      </c>
      <c r="J858" s="137" t="s">
        <v>1264</v>
      </c>
      <c r="K858" s="137"/>
      <c r="L858" s="649" t="s">
        <v>1098</v>
      </c>
      <c r="M858" s="137"/>
      <c r="N858" s="650"/>
      <c r="O858" s="673">
        <v>43229</v>
      </c>
      <c r="P858" s="652">
        <f t="shared" si="153"/>
        <v>45535</v>
      </c>
      <c r="Q858" s="653">
        <v>5</v>
      </c>
      <c r="R858" s="649">
        <v>60</v>
      </c>
      <c r="S858" s="649">
        <v>60</v>
      </c>
      <c r="T858" s="649">
        <f t="shared" si="156"/>
        <v>0</v>
      </c>
      <c r="U858" s="654">
        <v>0.2</v>
      </c>
      <c r="V858" s="626">
        <v>112545.63</v>
      </c>
      <c r="W858" s="626">
        <v>0</v>
      </c>
      <c r="X858" s="626">
        <v>112545.63</v>
      </c>
      <c r="Y858" s="626" t="e">
        <f>V858-#REF!</f>
        <v>#REF!</v>
      </c>
      <c r="Z858" s="626">
        <f t="shared" si="155"/>
        <v>0</v>
      </c>
      <c r="AA858" s="137"/>
      <c r="AB858" s="138"/>
      <c r="AC858" s="630"/>
      <c r="AD858" s="663">
        <v>14</v>
      </c>
    </row>
    <row r="859" spans="1:30" s="38" customFormat="1" x14ac:dyDescent="0.25">
      <c r="A859" s="621">
        <v>38</v>
      </c>
      <c r="B859" s="137">
        <v>1438</v>
      </c>
      <c r="C859" s="634" t="s">
        <v>1321</v>
      </c>
      <c r="D859" s="648" t="s">
        <v>1325</v>
      </c>
      <c r="E859" s="137"/>
      <c r="F859" s="137" t="s">
        <v>31</v>
      </c>
      <c r="G859" s="671" t="s">
        <v>30</v>
      </c>
      <c r="H859" s="137" t="s">
        <v>43</v>
      </c>
      <c r="I859" s="657" t="s">
        <v>1263</v>
      </c>
      <c r="J859" s="137" t="s">
        <v>1264</v>
      </c>
      <c r="K859" s="137"/>
      <c r="L859" s="649" t="s">
        <v>1098</v>
      </c>
      <c r="M859" s="137"/>
      <c r="N859" s="650"/>
      <c r="O859" s="673">
        <v>43229</v>
      </c>
      <c r="P859" s="652">
        <f t="shared" si="153"/>
        <v>45535</v>
      </c>
      <c r="Q859" s="653">
        <v>5</v>
      </c>
      <c r="R859" s="649">
        <v>60</v>
      </c>
      <c r="S859" s="649">
        <v>60</v>
      </c>
      <c r="T859" s="649">
        <f t="shared" si="156"/>
        <v>0</v>
      </c>
      <c r="U859" s="654">
        <v>0.2</v>
      </c>
      <c r="V859" s="626">
        <v>112545.63</v>
      </c>
      <c r="W859" s="626">
        <v>0</v>
      </c>
      <c r="X859" s="626">
        <v>112545.63</v>
      </c>
      <c r="Y859" s="626" t="e">
        <f>V859-#REF!</f>
        <v>#REF!</v>
      </c>
      <c r="Z859" s="626">
        <f t="shared" si="155"/>
        <v>0</v>
      </c>
      <c r="AA859" s="137"/>
      <c r="AB859" s="138"/>
      <c r="AC859" s="630"/>
      <c r="AD859" s="663">
        <v>14</v>
      </c>
    </row>
    <row r="860" spans="1:30" s="38" customFormat="1" x14ac:dyDescent="0.25">
      <c r="A860" s="621">
        <v>39</v>
      </c>
      <c r="B860" s="137">
        <v>1439</v>
      </c>
      <c r="C860" s="634" t="s">
        <v>1321</v>
      </c>
      <c r="D860" s="648" t="s">
        <v>1326</v>
      </c>
      <c r="E860" s="137"/>
      <c r="F860" s="137" t="s">
        <v>31</v>
      </c>
      <c r="G860" s="671" t="s">
        <v>30</v>
      </c>
      <c r="H860" s="137" t="s">
        <v>43</v>
      </c>
      <c r="I860" s="657" t="s">
        <v>1263</v>
      </c>
      <c r="J860" s="137" t="s">
        <v>1264</v>
      </c>
      <c r="K860" s="137"/>
      <c r="L860" s="649" t="s">
        <v>1098</v>
      </c>
      <c r="M860" s="137"/>
      <c r="N860" s="650"/>
      <c r="O860" s="673">
        <v>43229</v>
      </c>
      <c r="P860" s="652">
        <f t="shared" si="153"/>
        <v>45535</v>
      </c>
      <c r="Q860" s="653">
        <v>5</v>
      </c>
      <c r="R860" s="649">
        <v>60</v>
      </c>
      <c r="S860" s="649">
        <v>60</v>
      </c>
      <c r="T860" s="649">
        <f t="shared" si="156"/>
        <v>0</v>
      </c>
      <c r="U860" s="654">
        <v>0.2</v>
      </c>
      <c r="V860" s="626">
        <v>112545.63</v>
      </c>
      <c r="W860" s="626">
        <v>0</v>
      </c>
      <c r="X860" s="626">
        <v>112545.63</v>
      </c>
      <c r="Y860" s="626" t="e">
        <f>V860-#REF!</f>
        <v>#REF!</v>
      </c>
      <c r="Z860" s="626">
        <f t="shared" si="155"/>
        <v>0</v>
      </c>
      <c r="AA860" s="137"/>
      <c r="AB860" s="138"/>
      <c r="AC860" s="630"/>
      <c r="AD860" s="663">
        <v>14</v>
      </c>
    </row>
    <row r="861" spans="1:30" s="38" customFormat="1" x14ac:dyDescent="0.25">
      <c r="A861" s="621">
        <v>40</v>
      </c>
      <c r="B861" s="137">
        <v>1441</v>
      </c>
      <c r="C861" s="634" t="s">
        <v>1321</v>
      </c>
      <c r="D861" s="648" t="s">
        <v>1327</v>
      </c>
      <c r="E861" s="137"/>
      <c r="F861" s="137" t="s">
        <v>31</v>
      </c>
      <c r="G861" s="671" t="s">
        <v>30</v>
      </c>
      <c r="H861" s="137" t="s">
        <v>43</v>
      </c>
      <c r="I861" s="657" t="s">
        <v>1263</v>
      </c>
      <c r="J861" s="137" t="s">
        <v>1264</v>
      </c>
      <c r="K861" s="137"/>
      <c r="L861" s="649" t="s">
        <v>1098</v>
      </c>
      <c r="M861" s="137"/>
      <c r="N861" s="650"/>
      <c r="O861" s="673">
        <v>43229</v>
      </c>
      <c r="P861" s="652">
        <f t="shared" si="153"/>
        <v>45535</v>
      </c>
      <c r="Q861" s="653">
        <v>5</v>
      </c>
      <c r="R861" s="649">
        <v>60</v>
      </c>
      <c r="S861" s="649">
        <v>60</v>
      </c>
      <c r="T861" s="649">
        <f t="shared" si="156"/>
        <v>0</v>
      </c>
      <c r="U861" s="654">
        <v>0.2</v>
      </c>
      <c r="V861" s="626">
        <v>112545.63</v>
      </c>
      <c r="W861" s="626">
        <v>0</v>
      </c>
      <c r="X861" s="626">
        <v>112545.63</v>
      </c>
      <c r="Y861" s="626" t="e">
        <f>V861-#REF!</f>
        <v>#REF!</v>
      </c>
      <c r="Z861" s="626">
        <f t="shared" si="155"/>
        <v>0</v>
      </c>
      <c r="AA861" s="137"/>
      <c r="AB861" s="138"/>
      <c r="AC861" s="630"/>
      <c r="AD861" s="663">
        <v>14</v>
      </c>
    </row>
    <row r="862" spans="1:30" s="38" customFormat="1" x14ac:dyDescent="0.25">
      <c r="A862" s="621">
        <v>41</v>
      </c>
      <c r="B862" s="137">
        <v>1442</v>
      </c>
      <c r="C862" s="634" t="s">
        <v>1328</v>
      </c>
      <c r="D862" s="675" t="s">
        <v>1329</v>
      </c>
      <c r="E862" s="137"/>
      <c r="F862" s="137" t="s">
        <v>31</v>
      </c>
      <c r="G862" s="671" t="s">
        <v>30</v>
      </c>
      <c r="H862" s="137" t="s">
        <v>43</v>
      </c>
      <c r="I862" s="657" t="s">
        <v>1263</v>
      </c>
      <c r="J862" s="137" t="s">
        <v>1264</v>
      </c>
      <c r="K862" s="137"/>
      <c r="L862" s="649" t="s">
        <v>1098</v>
      </c>
      <c r="M862" s="137"/>
      <c r="N862" s="650"/>
      <c r="O862" s="673">
        <v>43229</v>
      </c>
      <c r="P862" s="652">
        <f t="shared" si="153"/>
        <v>45535</v>
      </c>
      <c r="Q862" s="653">
        <v>5</v>
      </c>
      <c r="R862" s="649">
        <v>60</v>
      </c>
      <c r="S862" s="649">
        <v>60</v>
      </c>
      <c r="T862" s="649">
        <f t="shared" si="156"/>
        <v>0</v>
      </c>
      <c r="U862" s="654">
        <v>0.2</v>
      </c>
      <c r="V862" s="626">
        <v>112545.63</v>
      </c>
      <c r="W862" s="626">
        <v>0</v>
      </c>
      <c r="X862" s="626">
        <v>112545.63</v>
      </c>
      <c r="Y862" s="626" t="e">
        <f>V862-#REF!</f>
        <v>#REF!</v>
      </c>
      <c r="Z862" s="626">
        <f t="shared" si="155"/>
        <v>0</v>
      </c>
      <c r="AA862" s="137" t="s">
        <v>45</v>
      </c>
      <c r="AB862" s="138" t="s">
        <v>37</v>
      </c>
      <c r="AC862" s="630"/>
      <c r="AD862" s="663">
        <v>14</v>
      </c>
    </row>
    <row r="863" spans="1:30" s="38" customFormat="1" x14ac:dyDescent="0.25">
      <c r="A863" s="621">
        <v>42</v>
      </c>
      <c r="B863" s="137">
        <v>1451</v>
      </c>
      <c r="C863" s="634" t="s">
        <v>1330</v>
      </c>
      <c r="D863" s="675" t="s">
        <v>1331</v>
      </c>
      <c r="E863" s="137"/>
      <c r="F863" s="137" t="s">
        <v>73</v>
      </c>
      <c r="G863" s="671" t="s">
        <v>30</v>
      </c>
      <c r="H863" s="137" t="s">
        <v>43</v>
      </c>
      <c r="I863" s="657" t="s">
        <v>1263</v>
      </c>
      <c r="J863" s="137" t="s">
        <v>1264</v>
      </c>
      <c r="K863" s="137"/>
      <c r="L863" s="649" t="s">
        <v>1332</v>
      </c>
      <c r="M863" s="137"/>
      <c r="N863" s="650"/>
      <c r="O863" s="673">
        <v>43241</v>
      </c>
      <c r="P863" s="652">
        <f t="shared" si="153"/>
        <v>45535</v>
      </c>
      <c r="Q863" s="653">
        <v>5</v>
      </c>
      <c r="R863" s="649">
        <v>60</v>
      </c>
      <c r="S863" s="649">
        <v>60</v>
      </c>
      <c r="T863" s="649">
        <f t="shared" si="156"/>
        <v>0</v>
      </c>
      <c r="U863" s="654">
        <v>0.2</v>
      </c>
      <c r="V863" s="626">
        <v>120718.94</v>
      </c>
      <c r="W863" s="626">
        <v>0</v>
      </c>
      <c r="X863" s="626">
        <v>120718.94</v>
      </c>
      <c r="Y863" s="626" t="e">
        <f>V863-#REF!</f>
        <v>#REF!</v>
      </c>
      <c r="Z863" s="626">
        <f t="shared" si="155"/>
        <v>0</v>
      </c>
      <c r="AA863" s="137" t="s">
        <v>45</v>
      </c>
      <c r="AB863" s="138" t="s">
        <v>37</v>
      </c>
      <c r="AC863" s="630"/>
      <c r="AD863" s="663">
        <v>14</v>
      </c>
    </row>
    <row r="864" spans="1:30" s="38" customFormat="1" x14ac:dyDescent="0.25">
      <c r="A864" s="621">
        <v>43</v>
      </c>
      <c r="B864" s="137">
        <v>1452</v>
      </c>
      <c r="C864" s="634" t="s">
        <v>1330</v>
      </c>
      <c r="D864" s="675" t="s">
        <v>1331</v>
      </c>
      <c r="E864" s="137"/>
      <c r="F864" s="137" t="s">
        <v>73</v>
      </c>
      <c r="G864" s="671" t="s">
        <v>30</v>
      </c>
      <c r="H864" s="137" t="s">
        <v>43</v>
      </c>
      <c r="I864" s="657" t="s">
        <v>1263</v>
      </c>
      <c r="J864" s="137" t="s">
        <v>1264</v>
      </c>
      <c r="K864" s="137"/>
      <c r="L864" s="649" t="s">
        <v>1332</v>
      </c>
      <c r="M864" s="137"/>
      <c r="N864" s="650"/>
      <c r="O864" s="673">
        <v>43241</v>
      </c>
      <c r="P864" s="652">
        <f t="shared" si="153"/>
        <v>45535</v>
      </c>
      <c r="Q864" s="653">
        <v>5</v>
      </c>
      <c r="R864" s="649">
        <v>60</v>
      </c>
      <c r="S864" s="649">
        <v>60</v>
      </c>
      <c r="T864" s="649">
        <f t="shared" si="156"/>
        <v>0</v>
      </c>
      <c r="U864" s="654">
        <v>0.2</v>
      </c>
      <c r="V864" s="626">
        <v>120718.94</v>
      </c>
      <c r="W864" s="626">
        <v>0</v>
      </c>
      <c r="X864" s="626">
        <v>120718.94</v>
      </c>
      <c r="Y864" s="626" t="e">
        <f>V864-#REF!</f>
        <v>#REF!</v>
      </c>
      <c r="Z864" s="626">
        <f t="shared" si="155"/>
        <v>0</v>
      </c>
      <c r="AA864" s="137" t="s">
        <v>45</v>
      </c>
      <c r="AB864" s="138" t="s">
        <v>37</v>
      </c>
      <c r="AC864" s="630"/>
      <c r="AD864" s="663">
        <v>14</v>
      </c>
    </row>
    <row r="865" spans="1:30" s="38" customFormat="1" x14ac:dyDescent="0.25">
      <c r="A865" s="621">
        <v>44</v>
      </c>
      <c r="B865" s="137">
        <v>1455</v>
      </c>
      <c r="C865" s="634" t="s">
        <v>1333</v>
      </c>
      <c r="D865" s="675"/>
      <c r="E865" s="137"/>
      <c r="F865" s="137" t="s">
        <v>133</v>
      </c>
      <c r="G865" s="671" t="s">
        <v>30</v>
      </c>
      <c r="H865" s="137" t="s">
        <v>43</v>
      </c>
      <c r="I865" s="657" t="s">
        <v>1263</v>
      </c>
      <c r="J865" s="137" t="s">
        <v>1264</v>
      </c>
      <c r="K865" s="137"/>
      <c r="L865" s="649" t="s">
        <v>1104</v>
      </c>
      <c r="M865" s="137"/>
      <c r="N865" s="650"/>
      <c r="O865" s="673">
        <v>42396</v>
      </c>
      <c r="P865" s="652">
        <f t="shared" si="153"/>
        <v>45535</v>
      </c>
      <c r="Q865" s="653">
        <v>5</v>
      </c>
      <c r="R865" s="649">
        <v>60</v>
      </c>
      <c r="S865" s="649">
        <f>R865</f>
        <v>60</v>
      </c>
      <c r="T865" s="649">
        <f t="shared" si="156"/>
        <v>0</v>
      </c>
      <c r="U865" s="654">
        <v>0.2</v>
      </c>
      <c r="V865" s="626">
        <v>142037</v>
      </c>
      <c r="W865" s="626">
        <v>0</v>
      </c>
      <c r="X865" s="626">
        <v>142037</v>
      </c>
      <c r="Y865" s="626" t="e">
        <f>V865-#REF!</f>
        <v>#REF!</v>
      </c>
      <c r="Z865" s="626">
        <f t="shared" si="155"/>
        <v>0</v>
      </c>
      <c r="AA865" s="137" t="s">
        <v>45</v>
      </c>
      <c r="AB865" s="138" t="s">
        <v>37</v>
      </c>
      <c r="AC865" s="630"/>
      <c r="AD865" s="663">
        <v>14</v>
      </c>
    </row>
    <row r="866" spans="1:30" s="38" customFormat="1" x14ac:dyDescent="0.25">
      <c r="A866" s="621">
        <v>45</v>
      </c>
      <c r="B866" s="137">
        <v>1481</v>
      </c>
      <c r="C866" s="634" t="s">
        <v>1334</v>
      </c>
      <c r="D866" s="675" t="s">
        <v>1335</v>
      </c>
      <c r="E866" s="137"/>
      <c r="F866" s="137" t="s">
        <v>391</v>
      </c>
      <c r="G866" s="671" t="s">
        <v>30</v>
      </c>
      <c r="H866" s="137" t="s">
        <v>43</v>
      </c>
      <c r="I866" s="657" t="s">
        <v>1263</v>
      </c>
      <c r="J866" s="137" t="s">
        <v>1264</v>
      </c>
      <c r="K866" s="137"/>
      <c r="L866" s="649" t="s">
        <v>1107</v>
      </c>
      <c r="M866" s="137"/>
      <c r="N866" s="650"/>
      <c r="O866" s="673">
        <v>43446</v>
      </c>
      <c r="P866" s="652">
        <f t="shared" si="153"/>
        <v>45535</v>
      </c>
      <c r="Q866" s="653">
        <v>5</v>
      </c>
      <c r="R866" s="649">
        <v>60</v>
      </c>
      <c r="S866" s="649">
        <v>60</v>
      </c>
      <c r="T866" s="649">
        <f t="shared" si="156"/>
        <v>0</v>
      </c>
      <c r="U866" s="654">
        <v>0.2</v>
      </c>
      <c r="V866" s="626">
        <v>129915</v>
      </c>
      <c r="W866" s="626">
        <v>0</v>
      </c>
      <c r="X866" s="626">
        <v>129915</v>
      </c>
      <c r="Y866" s="626" t="e">
        <f>V866-#REF!</f>
        <v>#REF!</v>
      </c>
      <c r="Z866" s="626">
        <f t="shared" si="155"/>
        <v>0</v>
      </c>
      <c r="AA866" s="137" t="s">
        <v>45</v>
      </c>
      <c r="AB866" s="138" t="s">
        <v>37</v>
      </c>
      <c r="AC866" s="630"/>
      <c r="AD866" s="663">
        <v>14</v>
      </c>
    </row>
    <row r="867" spans="1:30" s="38" customFormat="1" x14ac:dyDescent="0.25">
      <c r="A867" s="621">
        <v>46</v>
      </c>
      <c r="B867" s="137">
        <v>1482</v>
      </c>
      <c r="C867" s="634" t="s">
        <v>1334</v>
      </c>
      <c r="D867" s="137" t="s">
        <v>1335</v>
      </c>
      <c r="E867" s="137"/>
      <c r="F867" s="137" t="s">
        <v>406</v>
      </c>
      <c r="G867" s="671" t="s">
        <v>30</v>
      </c>
      <c r="H867" s="137" t="s">
        <v>65</v>
      </c>
      <c r="I867" s="657" t="s">
        <v>1263</v>
      </c>
      <c r="J867" s="137" t="s">
        <v>1264</v>
      </c>
      <c r="K867" s="137"/>
      <c r="L867" s="649" t="s">
        <v>1107</v>
      </c>
      <c r="M867" s="137"/>
      <c r="N867" s="650"/>
      <c r="O867" s="673">
        <v>43446</v>
      </c>
      <c r="P867" s="652">
        <f t="shared" si="153"/>
        <v>45535</v>
      </c>
      <c r="Q867" s="653">
        <v>5</v>
      </c>
      <c r="R867" s="649">
        <v>60</v>
      </c>
      <c r="S867" s="649">
        <v>60</v>
      </c>
      <c r="T867" s="649">
        <f t="shared" si="156"/>
        <v>0</v>
      </c>
      <c r="U867" s="654">
        <v>0.2</v>
      </c>
      <c r="V867" s="626">
        <v>129915</v>
      </c>
      <c r="W867" s="626">
        <v>0</v>
      </c>
      <c r="X867" s="626">
        <v>129915</v>
      </c>
      <c r="Y867" s="626" t="e">
        <f>V867-#REF!</f>
        <v>#REF!</v>
      </c>
      <c r="Z867" s="626">
        <f t="shared" si="155"/>
        <v>0</v>
      </c>
      <c r="AA867" s="137" t="s">
        <v>45</v>
      </c>
      <c r="AB867" s="138" t="s">
        <v>37</v>
      </c>
      <c r="AC867" s="630"/>
      <c r="AD867" s="663">
        <v>14</v>
      </c>
    </row>
    <row r="868" spans="1:30" s="38" customFormat="1" x14ac:dyDescent="0.25">
      <c r="A868" s="621">
        <v>47</v>
      </c>
      <c r="B868" s="137">
        <v>1483</v>
      </c>
      <c r="C868" s="634" t="s">
        <v>1334</v>
      </c>
      <c r="D868" s="137" t="s">
        <v>1335</v>
      </c>
      <c r="E868" s="137"/>
      <c r="F868" s="137" t="s">
        <v>397</v>
      </c>
      <c r="G868" s="671" t="s">
        <v>30</v>
      </c>
      <c r="H868" s="137" t="s">
        <v>43</v>
      </c>
      <c r="I868" s="657" t="s">
        <v>1263</v>
      </c>
      <c r="J868" s="137" t="s">
        <v>1264</v>
      </c>
      <c r="K868" s="137"/>
      <c r="L868" s="649" t="s">
        <v>1107</v>
      </c>
      <c r="M868" s="137"/>
      <c r="N868" s="650"/>
      <c r="O868" s="673">
        <v>43446</v>
      </c>
      <c r="P868" s="652">
        <f t="shared" si="153"/>
        <v>45535</v>
      </c>
      <c r="Q868" s="653">
        <v>5</v>
      </c>
      <c r="R868" s="649">
        <v>60</v>
      </c>
      <c r="S868" s="649">
        <v>60</v>
      </c>
      <c r="T868" s="649">
        <f t="shared" si="156"/>
        <v>0</v>
      </c>
      <c r="U868" s="654">
        <v>0.2</v>
      </c>
      <c r="V868" s="626">
        <v>129915</v>
      </c>
      <c r="W868" s="626">
        <v>0</v>
      </c>
      <c r="X868" s="626">
        <v>129915</v>
      </c>
      <c r="Y868" s="626" t="e">
        <f>V868-#REF!</f>
        <v>#REF!</v>
      </c>
      <c r="Z868" s="626">
        <f t="shared" si="155"/>
        <v>0</v>
      </c>
      <c r="AA868" s="137" t="s">
        <v>45</v>
      </c>
      <c r="AB868" s="138" t="s">
        <v>37</v>
      </c>
      <c r="AC868" s="630"/>
      <c r="AD868" s="663">
        <v>14</v>
      </c>
    </row>
    <row r="869" spans="1:30" s="38" customFormat="1" x14ac:dyDescent="0.25">
      <c r="A869" s="621">
        <v>48</v>
      </c>
      <c r="B869" s="137">
        <v>1493</v>
      </c>
      <c r="C869" s="634" t="s">
        <v>1336</v>
      </c>
      <c r="D869" s="631"/>
      <c r="E869" s="648" t="s">
        <v>1337</v>
      </c>
      <c r="F869" s="137" t="s">
        <v>31</v>
      </c>
      <c r="G869" s="671" t="s">
        <v>30</v>
      </c>
      <c r="H869" s="137" t="s">
        <v>43</v>
      </c>
      <c r="I869" s="657" t="s">
        <v>1263</v>
      </c>
      <c r="J869" s="137" t="s">
        <v>1264</v>
      </c>
      <c r="K869" s="137"/>
      <c r="L869" s="649" t="s">
        <v>145</v>
      </c>
      <c r="M869" s="137"/>
      <c r="N869" s="650"/>
      <c r="O869" s="673">
        <v>43496</v>
      </c>
      <c r="P869" s="652">
        <f t="shared" si="153"/>
        <v>45535</v>
      </c>
      <c r="Q869" s="653">
        <v>5</v>
      </c>
      <c r="R869" s="649">
        <v>60</v>
      </c>
      <c r="S869" s="649">
        <f t="shared" ref="S869:S910" si="157">DATEDIF(O869,P869,"M")</f>
        <v>67</v>
      </c>
      <c r="T869" s="649">
        <v>0</v>
      </c>
      <c r="U869" s="654">
        <v>0.2</v>
      </c>
      <c r="V869" s="626">
        <v>122637.4656</v>
      </c>
      <c r="W869" s="626">
        <v>0</v>
      </c>
      <c r="X869" s="626">
        <f>V869</f>
        <v>122637.4656</v>
      </c>
      <c r="Y869" s="626" t="e">
        <f>V869-#REF!</f>
        <v>#REF!</v>
      </c>
      <c r="Z869" s="626">
        <f t="shared" si="155"/>
        <v>0</v>
      </c>
      <c r="AA869" s="137"/>
      <c r="AB869" s="138"/>
      <c r="AC869" s="630"/>
      <c r="AD869" s="663">
        <v>14</v>
      </c>
    </row>
    <row r="870" spans="1:30" s="38" customFormat="1" x14ac:dyDescent="0.25">
      <c r="A870" s="621">
        <v>49</v>
      </c>
      <c r="B870" s="137">
        <v>1494</v>
      </c>
      <c r="C870" s="634" t="s">
        <v>1336</v>
      </c>
      <c r="D870" s="631"/>
      <c r="E870" s="648" t="s">
        <v>1337</v>
      </c>
      <c r="F870" s="137" t="s">
        <v>31</v>
      </c>
      <c r="G870" s="671" t="s">
        <v>30</v>
      </c>
      <c r="H870" s="137" t="s">
        <v>43</v>
      </c>
      <c r="I870" s="657" t="s">
        <v>1263</v>
      </c>
      <c r="J870" s="137" t="s">
        <v>1264</v>
      </c>
      <c r="K870" s="137"/>
      <c r="L870" s="649" t="s">
        <v>145</v>
      </c>
      <c r="M870" s="137"/>
      <c r="N870" s="650"/>
      <c r="O870" s="673">
        <v>43496</v>
      </c>
      <c r="P870" s="652">
        <f t="shared" si="153"/>
        <v>45535</v>
      </c>
      <c r="Q870" s="653">
        <v>5</v>
      </c>
      <c r="R870" s="649">
        <v>60</v>
      </c>
      <c r="S870" s="649">
        <f t="shared" si="157"/>
        <v>67</v>
      </c>
      <c r="T870" s="649">
        <v>0</v>
      </c>
      <c r="U870" s="654">
        <v>0.2</v>
      </c>
      <c r="V870" s="626">
        <v>122637.4656</v>
      </c>
      <c r="W870" s="626">
        <v>0</v>
      </c>
      <c r="X870" s="626">
        <f>V870</f>
        <v>122637.4656</v>
      </c>
      <c r="Y870" s="626" t="e">
        <f>V870-#REF!</f>
        <v>#REF!</v>
      </c>
      <c r="Z870" s="626">
        <f t="shared" si="155"/>
        <v>0</v>
      </c>
      <c r="AA870" s="137"/>
      <c r="AB870" s="138"/>
      <c r="AC870" s="630"/>
      <c r="AD870" s="663">
        <v>14</v>
      </c>
    </row>
    <row r="871" spans="1:30" s="38" customFormat="1" x14ac:dyDescent="0.25">
      <c r="A871" s="621">
        <v>50</v>
      </c>
      <c r="B871" s="137">
        <v>1507</v>
      </c>
      <c r="C871" s="634" t="s">
        <v>1338</v>
      </c>
      <c r="D871" s="648"/>
      <c r="E871" s="137"/>
      <c r="F871" s="137" t="s">
        <v>73</v>
      </c>
      <c r="G871" s="671" t="s">
        <v>30</v>
      </c>
      <c r="H871" s="137" t="s">
        <v>43</v>
      </c>
      <c r="I871" s="657" t="s">
        <v>1263</v>
      </c>
      <c r="J871" s="137" t="s">
        <v>1264</v>
      </c>
      <c r="K871" s="137"/>
      <c r="L871" s="649" t="s">
        <v>1112</v>
      </c>
      <c r="M871" s="137"/>
      <c r="N871" s="650"/>
      <c r="O871" s="673">
        <v>43515</v>
      </c>
      <c r="P871" s="652">
        <f t="shared" si="153"/>
        <v>45535</v>
      </c>
      <c r="Q871" s="653">
        <v>5</v>
      </c>
      <c r="R871" s="649">
        <v>60</v>
      </c>
      <c r="S871" s="649">
        <f t="shared" si="157"/>
        <v>66</v>
      </c>
      <c r="T871" s="649">
        <v>0</v>
      </c>
      <c r="U871" s="654">
        <v>0.2</v>
      </c>
      <c r="V871" s="626">
        <v>97051.483200000002</v>
      </c>
      <c r="W871" s="626">
        <v>0</v>
      </c>
      <c r="X871" s="626">
        <f>V871</f>
        <v>97051.483200000002</v>
      </c>
      <c r="Y871" s="626" t="e">
        <f>V871-#REF!</f>
        <v>#REF!</v>
      </c>
      <c r="Z871" s="626">
        <f t="shared" si="155"/>
        <v>0</v>
      </c>
      <c r="AA871" s="137" t="s">
        <v>45</v>
      </c>
      <c r="AB871" s="138" t="s">
        <v>37</v>
      </c>
      <c r="AC871" s="630"/>
      <c r="AD871" s="663">
        <v>14</v>
      </c>
    </row>
    <row r="872" spans="1:30" s="38" customFormat="1" x14ac:dyDescent="0.25">
      <c r="A872" s="22">
        <v>51</v>
      </c>
      <c r="B872" s="66">
        <v>1616</v>
      </c>
      <c r="C872" s="93" t="s">
        <v>1339</v>
      </c>
      <c r="D872" s="26"/>
      <c r="E872" s="23"/>
      <c r="F872" s="23" t="s">
        <v>208</v>
      </c>
      <c r="G872" s="439" t="s">
        <v>30</v>
      </c>
      <c r="H872" s="23" t="s">
        <v>65</v>
      </c>
      <c r="I872" s="68" t="s">
        <v>1263</v>
      </c>
      <c r="J872" s="66" t="s">
        <v>1264</v>
      </c>
      <c r="K872" s="23"/>
      <c r="L872" s="32" t="s">
        <v>674</v>
      </c>
      <c r="M872" s="23"/>
      <c r="N872" s="94"/>
      <c r="O872" s="60">
        <v>44047</v>
      </c>
      <c r="P872" s="17">
        <f t="shared" si="153"/>
        <v>45535</v>
      </c>
      <c r="Q872" s="31">
        <v>5</v>
      </c>
      <c r="R872" s="32">
        <v>60</v>
      </c>
      <c r="S872" s="32">
        <f t="shared" si="157"/>
        <v>48</v>
      </c>
      <c r="T872" s="32">
        <f t="shared" si="156"/>
        <v>12</v>
      </c>
      <c r="U872" s="34">
        <v>0.2</v>
      </c>
      <c r="V872" s="35">
        <v>123922.04</v>
      </c>
      <c r="W872" s="35">
        <f t="shared" ref="W872:W956" si="158">V872/R872</f>
        <v>2065.3673333333331</v>
      </c>
      <c r="X872" s="35">
        <f t="shared" ref="X872:X910" si="159">S872*W872</f>
        <v>99137.631999999983</v>
      </c>
      <c r="Y872" s="35" t="e">
        <f>V872-#REF!</f>
        <v>#REF!</v>
      </c>
      <c r="Z872" s="35">
        <f t="shared" si="155"/>
        <v>24784.40800000001</v>
      </c>
      <c r="AA872" s="66"/>
      <c r="AB872" s="119"/>
      <c r="AC872" s="120"/>
    </row>
    <row r="873" spans="1:30" s="38" customFormat="1" x14ac:dyDescent="0.25">
      <c r="A873" s="22">
        <v>52</v>
      </c>
      <c r="B873" s="66">
        <v>1775</v>
      </c>
      <c r="C873" s="93" t="s">
        <v>1340</v>
      </c>
      <c r="D873" s="211" t="s">
        <v>1341</v>
      </c>
      <c r="E873" s="212"/>
      <c r="F873" s="23" t="s">
        <v>229</v>
      </c>
      <c r="G873" s="439" t="s">
        <v>30</v>
      </c>
      <c r="H873" s="23" t="s">
        <v>43</v>
      </c>
      <c r="I873" s="68" t="s">
        <v>1263</v>
      </c>
      <c r="J873" s="66" t="s">
        <v>1264</v>
      </c>
      <c r="K873" s="29"/>
      <c r="L873" s="294" t="s">
        <v>1122</v>
      </c>
      <c r="M873" s="29"/>
      <c r="N873" s="94"/>
      <c r="O873" s="60" t="s">
        <v>1123</v>
      </c>
      <c r="P873" s="17">
        <f t="shared" si="153"/>
        <v>45535</v>
      </c>
      <c r="Q873" s="31">
        <v>5</v>
      </c>
      <c r="R873" s="32">
        <v>60</v>
      </c>
      <c r="S873" s="32">
        <f t="shared" si="157"/>
        <v>55</v>
      </c>
      <c r="T873" s="32">
        <f t="shared" si="156"/>
        <v>5</v>
      </c>
      <c r="U873" s="34">
        <v>0.2</v>
      </c>
      <c r="V873" s="35">
        <v>122146.205</v>
      </c>
      <c r="W873" s="35">
        <f t="shared" si="158"/>
        <v>2035.7700833333333</v>
      </c>
      <c r="X873" s="35">
        <f t="shared" si="159"/>
        <v>111967.35458333333</v>
      </c>
      <c r="Y873" s="35" t="e">
        <f>V873-#REF!</f>
        <v>#REF!</v>
      </c>
      <c r="Z873" s="35">
        <f t="shared" si="155"/>
        <v>10178.850416666668</v>
      </c>
      <c r="AA873" s="23" t="s">
        <v>45</v>
      </c>
      <c r="AB873" s="28" t="s">
        <v>232</v>
      </c>
      <c r="AC873" s="37"/>
    </row>
    <row r="874" spans="1:30" s="38" customFormat="1" x14ac:dyDescent="0.25">
      <c r="A874" s="22">
        <v>53</v>
      </c>
      <c r="B874" s="66">
        <v>1776</v>
      </c>
      <c r="C874" s="93" t="s">
        <v>1340</v>
      </c>
      <c r="D874" s="211" t="s">
        <v>1342</v>
      </c>
      <c r="E874" s="212"/>
      <c r="F874" s="23" t="s">
        <v>229</v>
      </c>
      <c r="G874" s="439" t="s">
        <v>30</v>
      </c>
      <c r="H874" s="23" t="s">
        <v>43</v>
      </c>
      <c r="I874" s="68" t="s">
        <v>1263</v>
      </c>
      <c r="J874" s="66" t="s">
        <v>1264</v>
      </c>
      <c r="K874" s="29"/>
      <c r="L874" s="294" t="s">
        <v>1122</v>
      </c>
      <c r="M874" s="29"/>
      <c r="N874" s="94"/>
      <c r="O874" s="60" t="s">
        <v>1123</v>
      </c>
      <c r="P874" s="17">
        <f t="shared" si="153"/>
        <v>45535</v>
      </c>
      <c r="Q874" s="31">
        <v>5</v>
      </c>
      <c r="R874" s="32">
        <v>60</v>
      </c>
      <c r="S874" s="32">
        <f t="shared" si="157"/>
        <v>55</v>
      </c>
      <c r="T874" s="32">
        <f t="shared" si="156"/>
        <v>5</v>
      </c>
      <c r="U874" s="34">
        <v>0.2</v>
      </c>
      <c r="V874" s="35">
        <v>122146.205</v>
      </c>
      <c r="W874" s="35">
        <f t="shared" si="158"/>
        <v>2035.7700833333333</v>
      </c>
      <c r="X874" s="35">
        <f t="shared" si="159"/>
        <v>111967.35458333333</v>
      </c>
      <c r="Y874" s="35" t="e">
        <f>V874-#REF!</f>
        <v>#REF!</v>
      </c>
      <c r="Z874" s="35">
        <f t="shared" si="155"/>
        <v>10178.850416666668</v>
      </c>
      <c r="AA874" s="23" t="s">
        <v>45</v>
      </c>
      <c r="AB874" s="28" t="s">
        <v>232</v>
      </c>
      <c r="AC874" s="37"/>
    </row>
    <row r="875" spans="1:30" s="38" customFormat="1" x14ac:dyDescent="0.25">
      <c r="A875" s="22">
        <v>54</v>
      </c>
      <c r="B875" s="66">
        <v>1777</v>
      </c>
      <c r="C875" s="93" t="s">
        <v>1340</v>
      </c>
      <c r="D875" s="211" t="s">
        <v>1343</v>
      </c>
      <c r="E875" s="212"/>
      <c r="F875" s="23" t="s">
        <v>229</v>
      </c>
      <c r="G875" s="439" t="s">
        <v>30</v>
      </c>
      <c r="H875" s="23" t="s">
        <v>43</v>
      </c>
      <c r="I875" s="68" t="s">
        <v>1263</v>
      </c>
      <c r="J875" s="66" t="s">
        <v>1264</v>
      </c>
      <c r="K875" s="29"/>
      <c r="L875" s="294" t="s">
        <v>1122</v>
      </c>
      <c r="M875" s="29"/>
      <c r="N875" s="94"/>
      <c r="O875" s="60" t="s">
        <v>1123</v>
      </c>
      <c r="P875" s="17">
        <f t="shared" si="153"/>
        <v>45535</v>
      </c>
      <c r="Q875" s="31">
        <v>5</v>
      </c>
      <c r="R875" s="32">
        <v>60</v>
      </c>
      <c r="S875" s="32">
        <f t="shared" si="157"/>
        <v>55</v>
      </c>
      <c r="T875" s="32">
        <f t="shared" si="156"/>
        <v>5</v>
      </c>
      <c r="U875" s="34">
        <v>0.2</v>
      </c>
      <c r="V875" s="35">
        <v>122146.205</v>
      </c>
      <c r="W875" s="35">
        <f t="shared" si="158"/>
        <v>2035.7700833333333</v>
      </c>
      <c r="X875" s="35">
        <f t="shared" si="159"/>
        <v>111967.35458333333</v>
      </c>
      <c r="Y875" s="35" t="e">
        <f>V875-#REF!</f>
        <v>#REF!</v>
      </c>
      <c r="Z875" s="35">
        <f t="shared" si="155"/>
        <v>10178.850416666668</v>
      </c>
      <c r="AA875" s="23" t="s">
        <v>45</v>
      </c>
      <c r="AB875" s="28" t="s">
        <v>232</v>
      </c>
      <c r="AC875" s="37"/>
    </row>
    <row r="876" spans="1:30" s="38" customFormat="1" x14ac:dyDescent="0.25">
      <c r="A876" s="22">
        <v>55</v>
      </c>
      <c r="B876" s="66">
        <v>1827</v>
      </c>
      <c r="C876" s="93" t="s">
        <v>1344</v>
      </c>
      <c r="D876" s="211" t="s">
        <v>1345</v>
      </c>
      <c r="E876" s="212"/>
      <c r="F876" s="23" t="s">
        <v>451</v>
      </c>
      <c r="G876" s="439" t="s">
        <v>30</v>
      </c>
      <c r="H876" s="23" t="s">
        <v>43</v>
      </c>
      <c r="I876" s="68" t="s">
        <v>1263</v>
      </c>
      <c r="J876" s="66" t="s">
        <v>1264</v>
      </c>
      <c r="K876" s="29"/>
      <c r="L876" s="294" t="s">
        <v>1126</v>
      </c>
      <c r="M876" s="29"/>
      <c r="N876" s="94"/>
      <c r="O876" s="60" t="s">
        <v>1127</v>
      </c>
      <c r="P876" s="17">
        <f t="shared" si="153"/>
        <v>45535</v>
      </c>
      <c r="Q876" s="31">
        <v>5</v>
      </c>
      <c r="R876" s="32">
        <v>60</v>
      </c>
      <c r="S876" s="32">
        <f t="shared" si="157"/>
        <v>45</v>
      </c>
      <c r="T876" s="32">
        <f t="shared" si="156"/>
        <v>15</v>
      </c>
      <c r="U876" s="34">
        <v>0.2</v>
      </c>
      <c r="V876" s="35">
        <v>88276.511599999998</v>
      </c>
      <c r="W876" s="35">
        <f t="shared" si="158"/>
        <v>1471.2751933333334</v>
      </c>
      <c r="X876" s="35">
        <f t="shared" si="159"/>
        <v>66207.383700000006</v>
      </c>
      <c r="Y876" s="35" t="e">
        <f>V876-#REF!</f>
        <v>#REF!</v>
      </c>
      <c r="Z876" s="35">
        <f t="shared" si="155"/>
        <v>22069.127899999992</v>
      </c>
      <c r="AA876" s="23" t="s">
        <v>45</v>
      </c>
      <c r="AB876" s="28" t="s">
        <v>232</v>
      </c>
      <c r="AC876" s="37"/>
    </row>
    <row r="877" spans="1:30" s="38" customFormat="1" x14ac:dyDescent="0.25">
      <c r="A877" s="22">
        <v>56</v>
      </c>
      <c r="B877" s="66">
        <v>1834</v>
      </c>
      <c r="C877" s="93" t="s">
        <v>1346</v>
      </c>
      <c r="D877" s="26"/>
      <c r="E877" s="23"/>
      <c r="F877" s="23" t="s">
        <v>73</v>
      </c>
      <c r="G877" s="439" t="s">
        <v>30</v>
      </c>
      <c r="H877" s="23" t="s">
        <v>43</v>
      </c>
      <c r="I877" s="68" t="s">
        <v>1263</v>
      </c>
      <c r="J877" s="66" t="s">
        <v>1264</v>
      </c>
      <c r="K877" s="23"/>
      <c r="L877" s="32" t="s">
        <v>360</v>
      </c>
      <c r="M877" s="23"/>
      <c r="N877" s="94"/>
      <c r="O877" s="60" t="s">
        <v>361</v>
      </c>
      <c r="P877" s="17">
        <f t="shared" si="153"/>
        <v>45535</v>
      </c>
      <c r="Q877" s="31">
        <v>5</v>
      </c>
      <c r="R877" s="32">
        <v>60</v>
      </c>
      <c r="S877" s="32">
        <f t="shared" si="157"/>
        <v>45</v>
      </c>
      <c r="T877" s="32">
        <f t="shared" si="156"/>
        <v>15</v>
      </c>
      <c r="U877" s="34">
        <v>0.2</v>
      </c>
      <c r="V877" s="35">
        <v>89361.428400000004</v>
      </c>
      <c r="W877" s="35">
        <f t="shared" si="158"/>
        <v>1489.3571400000001</v>
      </c>
      <c r="X877" s="35">
        <f t="shared" si="159"/>
        <v>67021.071300000011</v>
      </c>
      <c r="Y877" s="35" t="e">
        <f>V877-#REF!</f>
        <v>#REF!</v>
      </c>
      <c r="Z877" s="35">
        <f t="shared" si="155"/>
        <v>22340.357099999994</v>
      </c>
      <c r="AA877" s="66"/>
      <c r="AB877" s="119"/>
      <c r="AC877" s="120"/>
    </row>
    <row r="878" spans="1:30" s="38" customFormat="1" x14ac:dyDescent="0.25">
      <c r="A878" s="22">
        <v>57</v>
      </c>
      <c r="B878" s="66">
        <v>1835</v>
      </c>
      <c r="C878" s="93" t="s">
        <v>1346</v>
      </c>
      <c r="D878" s="26"/>
      <c r="E878" s="23"/>
      <c r="F878" s="23" t="s">
        <v>73</v>
      </c>
      <c r="G878" s="439" t="s">
        <v>30</v>
      </c>
      <c r="H878" s="23" t="s">
        <v>43</v>
      </c>
      <c r="I878" s="68" t="s">
        <v>1263</v>
      </c>
      <c r="J878" s="66" t="s">
        <v>1264</v>
      </c>
      <c r="K878" s="23"/>
      <c r="L878" s="32" t="s">
        <v>360</v>
      </c>
      <c r="M878" s="23"/>
      <c r="N878" s="94"/>
      <c r="O878" s="60" t="s">
        <v>361</v>
      </c>
      <c r="P878" s="17">
        <f t="shared" si="153"/>
        <v>45535</v>
      </c>
      <c r="Q878" s="31">
        <v>5</v>
      </c>
      <c r="R878" s="32">
        <v>60</v>
      </c>
      <c r="S878" s="32">
        <f t="shared" si="157"/>
        <v>45</v>
      </c>
      <c r="T878" s="32">
        <f t="shared" si="156"/>
        <v>15</v>
      </c>
      <c r="U878" s="34">
        <v>0.2</v>
      </c>
      <c r="V878" s="35">
        <v>89361.428400000004</v>
      </c>
      <c r="W878" s="35">
        <f t="shared" si="158"/>
        <v>1489.3571400000001</v>
      </c>
      <c r="X878" s="35">
        <f t="shared" si="159"/>
        <v>67021.071300000011</v>
      </c>
      <c r="Y878" s="35" t="e">
        <f>V878-#REF!</f>
        <v>#REF!</v>
      </c>
      <c r="Z878" s="35">
        <f t="shared" si="155"/>
        <v>22340.357099999994</v>
      </c>
      <c r="AA878" s="66"/>
      <c r="AB878" s="119"/>
      <c r="AC878" s="120"/>
    </row>
    <row r="879" spans="1:30" s="38" customFormat="1" x14ac:dyDescent="0.25">
      <c r="A879" s="22">
        <v>58</v>
      </c>
      <c r="B879" s="66">
        <v>1863</v>
      </c>
      <c r="C879" s="93" t="s">
        <v>1344</v>
      </c>
      <c r="D879" s="211" t="s">
        <v>1347</v>
      </c>
      <c r="E879" s="212"/>
      <c r="F879" s="23" t="s">
        <v>671</v>
      </c>
      <c r="G879" s="439" t="s">
        <v>30</v>
      </c>
      <c r="H879" s="23" t="s">
        <v>43</v>
      </c>
      <c r="I879" s="68" t="s">
        <v>1263</v>
      </c>
      <c r="J879" s="66" t="s">
        <v>1264</v>
      </c>
      <c r="K879" s="29"/>
      <c r="L879" s="294" t="s">
        <v>1126</v>
      </c>
      <c r="M879" s="29"/>
      <c r="N879" s="94"/>
      <c r="O879" s="60" t="s">
        <v>1127</v>
      </c>
      <c r="P879" s="17">
        <f t="shared" si="153"/>
        <v>45535</v>
      </c>
      <c r="Q879" s="31">
        <v>5</v>
      </c>
      <c r="R879" s="32">
        <v>60</v>
      </c>
      <c r="S879" s="32">
        <f t="shared" si="157"/>
        <v>45</v>
      </c>
      <c r="T879" s="32">
        <f t="shared" si="156"/>
        <v>15</v>
      </c>
      <c r="U879" s="34">
        <v>0.2</v>
      </c>
      <c r="V879" s="35">
        <v>88276.511599999998</v>
      </c>
      <c r="W879" s="35">
        <f t="shared" si="158"/>
        <v>1471.2751933333334</v>
      </c>
      <c r="X879" s="35">
        <f t="shared" si="159"/>
        <v>66207.383700000006</v>
      </c>
      <c r="Y879" s="35" t="e">
        <f>V879-#REF!</f>
        <v>#REF!</v>
      </c>
      <c r="Z879" s="35">
        <f t="shared" si="155"/>
        <v>22069.127899999992</v>
      </c>
      <c r="AA879" s="23" t="s">
        <v>45</v>
      </c>
      <c r="AB879" s="28" t="s">
        <v>232</v>
      </c>
      <c r="AC879" s="37"/>
    </row>
    <row r="880" spans="1:30" s="38" customFormat="1" x14ac:dyDescent="0.25">
      <c r="A880" s="22">
        <v>59</v>
      </c>
      <c r="B880" s="66">
        <v>1865</v>
      </c>
      <c r="C880" s="93" t="s">
        <v>1344</v>
      </c>
      <c r="D880" s="211" t="s">
        <v>1348</v>
      </c>
      <c r="E880" s="212"/>
      <c r="F880" s="23" t="s">
        <v>475</v>
      </c>
      <c r="G880" s="439" t="s">
        <v>30</v>
      </c>
      <c r="H880" s="23" t="s">
        <v>43</v>
      </c>
      <c r="I880" s="68" t="s">
        <v>1263</v>
      </c>
      <c r="J880" s="66" t="s">
        <v>1264</v>
      </c>
      <c r="K880" s="29"/>
      <c r="L880" s="294" t="s">
        <v>1126</v>
      </c>
      <c r="M880" s="29"/>
      <c r="N880" s="94"/>
      <c r="O880" s="60" t="s">
        <v>1127</v>
      </c>
      <c r="P880" s="17">
        <f t="shared" si="153"/>
        <v>45535</v>
      </c>
      <c r="Q880" s="31">
        <v>5</v>
      </c>
      <c r="R880" s="32">
        <v>60</v>
      </c>
      <c r="S880" s="32">
        <f t="shared" si="157"/>
        <v>45</v>
      </c>
      <c r="T880" s="32">
        <f t="shared" si="156"/>
        <v>15</v>
      </c>
      <c r="U880" s="34">
        <v>0.2</v>
      </c>
      <c r="V880" s="35">
        <v>88276.511599999998</v>
      </c>
      <c r="W880" s="35">
        <f t="shared" si="158"/>
        <v>1471.2751933333334</v>
      </c>
      <c r="X880" s="35">
        <f t="shared" si="159"/>
        <v>66207.383700000006</v>
      </c>
      <c r="Y880" s="35" t="e">
        <f>V880-#REF!</f>
        <v>#REF!</v>
      </c>
      <c r="Z880" s="35">
        <f t="shared" si="155"/>
        <v>22069.127899999992</v>
      </c>
      <c r="AA880" s="23" t="s">
        <v>45</v>
      </c>
      <c r="AB880" s="28" t="s">
        <v>232</v>
      </c>
      <c r="AC880" s="37"/>
    </row>
    <row r="881" spans="1:29" s="38" customFormat="1" x14ac:dyDescent="0.25">
      <c r="A881" s="22">
        <v>60</v>
      </c>
      <c r="B881" s="66">
        <v>1889</v>
      </c>
      <c r="C881" s="93" t="s">
        <v>1346</v>
      </c>
      <c r="D881" s="211" t="s">
        <v>1349</v>
      </c>
      <c r="E881" s="212"/>
      <c r="F881" s="23" t="s">
        <v>671</v>
      </c>
      <c r="G881" s="439" t="s">
        <v>30</v>
      </c>
      <c r="H881" s="23" t="s">
        <v>43</v>
      </c>
      <c r="I881" s="68" t="s">
        <v>1263</v>
      </c>
      <c r="J881" s="66" t="s">
        <v>1264</v>
      </c>
      <c r="K881" s="29"/>
      <c r="L881" s="32" t="s">
        <v>360</v>
      </c>
      <c r="M881" s="29"/>
      <c r="N881" s="94"/>
      <c r="O881" s="60" t="s">
        <v>361</v>
      </c>
      <c r="P881" s="17">
        <f t="shared" si="153"/>
        <v>45535</v>
      </c>
      <c r="Q881" s="31">
        <v>5</v>
      </c>
      <c r="R881" s="32">
        <v>60</v>
      </c>
      <c r="S881" s="32">
        <f t="shared" si="157"/>
        <v>45</v>
      </c>
      <c r="T881" s="32">
        <f t="shared" si="156"/>
        <v>15</v>
      </c>
      <c r="U881" s="34">
        <v>0.2</v>
      </c>
      <c r="V881" s="35">
        <v>89361.428400000004</v>
      </c>
      <c r="W881" s="35">
        <f t="shared" si="158"/>
        <v>1489.3571400000001</v>
      </c>
      <c r="X881" s="35">
        <f t="shared" si="159"/>
        <v>67021.071300000011</v>
      </c>
      <c r="Y881" s="35" t="e">
        <f>V881-#REF!</f>
        <v>#REF!</v>
      </c>
      <c r="Z881" s="35">
        <f t="shared" si="155"/>
        <v>22340.357099999994</v>
      </c>
      <c r="AA881" s="23" t="s">
        <v>45</v>
      </c>
      <c r="AB881" s="28" t="s">
        <v>232</v>
      </c>
      <c r="AC881" s="37"/>
    </row>
    <row r="882" spans="1:29" s="38" customFormat="1" x14ac:dyDescent="0.25">
      <c r="A882" s="22">
        <v>61</v>
      </c>
      <c r="B882" s="66">
        <v>1890</v>
      </c>
      <c r="C882" s="93" t="s">
        <v>1346</v>
      </c>
      <c r="D882" s="211" t="s">
        <v>1350</v>
      </c>
      <c r="E882" s="68"/>
      <c r="F882" s="23" t="s">
        <v>31</v>
      </c>
      <c r="G882" s="439" t="s">
        <v>30</v>
      </c>
      <c r="H882" s="23" t="s">
        <v>43</v>
      </c>
      <c r="I882" s="68" t="s">
        <v>1263</v>
      </c>
      <c r="J882" s="66" t="s">
        <v>1264</v>
      </c>
      <c r="K882" s="23"/>
      <c r="L882" s="32" t="s">
        <v>360</v>
      </c>
      <c r="M882" s="23"/>
      <c r="N882" s="94"/>
      <c r="O882" s="60" t="s">
        <v>361</v>
      </c>
      <c r="P882" s="17">
        <f t="shared" si="153"/>
        <v>45535</v>
      </c>
      <c r="Q882" s="31">
        <v>5</v>
      </c>
      <c r="R882" s="32">
        <v>60</v>
      </c>
      <c r="S882" s="32">
        <f t="shared" si="157"/>
        <v>45</v>
      </c>
      <c r="T882" s="32">
        <f t="shared" si="156"/>
        <v>15</v>
      </c>
      <c r="U882" s="34">
        <v>0.2</v>
      </c>
      <c r="V882" s="35">
        <v>89361.428400000004</v>
      </c>
      <c r="W882" s="35">
        <f t="shared" si="158"/>
        <v>1489.3571400000001</v>
      </c>
      <c r="X882" s="35">
        <f t="shared" si="159"/>
        <v>67021.071300000011</v>
      </c>
      <c r="Y882" s="35" t="e">
        <f>V882-#REF!</f>
        <v>#REF!</v>
      </c>
      <c r="Z882" s="35">
        <f t="shared" si="155"/>
        <v>22340.357099999994</v>
      </c>
      <c r="AA882" s="66"/>
      <c r="AB882" s="119"/>
      <c r="AC882" s="120"/>
    </row>
    <row r="883" spans="1:29" s="38" customFormat="1" x14ac:dyDescent="0.25">
      <c r="A883" s="22">
        <v>62</v>
      </c>
      <c r="B883" s="66">
        <v>1891</v>
      </c>
      <c r="C883" s="93" t="s">
        <v>1346</v>
      </c>
      <c r="D883" s="211" t="s">
        <v>1351</v>
      </c>
      <c r="E883" s="68"/>
      <c r="F883" s="23" t="s">
        <v>31</v>
      </c>
      <c r="G883" s="439" t="s">
        <v>30</v>
      </c>
      <c r="H883" s="23" t="s">
        <v>43</v>
      </c>
      <c r="I883" s="68" t="s">
        <v>1263</v>
      </c>
      <c r="J883" s="66" t="s">
        <v>1264</v>
      </c>
      <c r="K883" s="23"/>
      <c r="L883" s="32" t="s">
        <v>360</v>
      </c>
      <c r="M883" s="23"/>
      <c r="N883" s="94"/>
      <c r="O883" s="60" t="s">
        <v>361</v>
      </c>
      <c r="P883" s="17">
        <f t="shared" si="153"/>
        <v>45535</v>
      </c>
      <c r="Q883" s="31">
        <v>5</v>
      </c>
      <c r="R883" s="32">
        <v>60</v>
      </c>
      <c r="S883" s="32">
        <f t="shared" si="157"/>
        <v>45</v>
      </c>
      <c r="T883" s="32">
        <f t="shared" si="156"/>
        <v>15</v>
      </c>
      <c r="U883" s="34">
        <v>0.2</v>
      </c>
      <c r="V883" s="35">
        <v>89361.428400000004</v>
      </c>
      <c r="W883" s="35">
        <f t="shared" si="158"/>
        <v>1489.3571400000001</v>
      </c>
      <c r="X883" s="35">
        <f t="shared" si="159"/>
        <v>67021.071300000011</v>
      </c>
      <c r="Y883" s="35" t="e">
        <f>V883-#REF!</f>
        <v>#REF!</v>
      </c>
      <c r="Z883" s="35">
        <f t="shared" si="155"/>
        <v>22340.357099999994</v>
      </c>
      <c r="AA883" s="66"/>
      <c r="AB883" s="119"/>
      <c r="AC883" s="120"/>
    </row>
    <row r="884" spans="1:29" s="38" customFormat="1" ht="23.25" x14ac:dyDescent="0.25">
      <c r="A884" s="22">
        <v>63</v>
      </c>
      <c r="B884" s="66">
        <v>1940</v>
      </c>
      <c r="C884" s="93" t="s">
        <v>1352</v>
      </c>
      <c r="D884" s="133" t="s">
        <v>1353</v>
      </c>
      <c r="E884" s="66"/>
      <c r="F884" s="23" t="s">
        <v>378</v>
      </c>
      <c r="G884" s="439" t="s">
        <v>30</v>
      </c>
      <c r="H884" s="23" t="s">
        <v>43</v>
      </c>
      <c r="I884" s="68" t="s">
        <v>1263</v>
      </c>
      <c r="J884" s="66" t="s">
        <v>1264</v>
      </c>
      <c r="K884" s="29"/>
      <c r="L884" s="32" t="s">
        <v>1354</v>
      </c>
      <c r="M884" s="29"/>
      <c r="N884" s="94"/>
      <c r="O884" s="60">
        <v>44277</v>
      </c>
      <c r="P884" s="17">
        <f t="shared" si="153"/>
        <v>45535</v>
      </c>
      <c r="Q884" s="31">
        <v>5</v>
      </c>
      <c r="R884" s="32">
        <v>60</v>
      </c>
      <c r="S884" s="32">
        <f t="shared" si="157"/>
        <v>41</v>
      </c>
      <c r="T884" s="32">
        <f t="shared" si="156"/>
        <v>19</v>
      </c>
      <c r="U884" s="34">
        <v>0.2</v>
      </c>
      <c r="V884" s="35">
        <v>89046.803999999989</v>
      </c>
      <c r="W884" s="35">
        <f t="shared" si="158"/>
        <v>1484.1133999999997</v>
      </c>
      <c r="X884" s="35">
        <f t="shared" si="159"/>
        <v>60848.649399999988</v>
      </c>
      <c r="Y884" s="35" t="e">
        <f>V884-#REF!</f>
        <v>#REF!</v>
      </c>
      <c r="Z884" s="35">
        <f t="shared" si="155"/>
        <v>28198.154600000002</v>
      </c>
      <c r="AA884" s="23" t="s">
        <v>45</v>
      </c>
      <c r="AB884" s="28" t="s">
        <v>232</v>
      </c>
      <c r="AC884" s="37"/>
    </row>
    <row r="885" spans="1:29" s="38" customFormat="1" x14ac:dyDescent="0.25">
      <c r="A885" s="22">
        <v>64</v>
      </c>
      <c r="B885" s="66">
        <v>1951</v>
      </c>
      <c r="C885" s="93" t="s">
        <v>1355</v>
      </c>
      <c r="D885" s="133" t="s">
        <v>1356</v>
      </c>
      <c r="E885" s="66"/>
      <c r="F885" s="66" t="s">
        <v>1139</v>
      </c>
      <c r="G885" s="439" t="s">
        <v>30</v>
      </c>
      <c r="H885" s="66" t="s">
        <v>43</v>
      </c>
      <c r="I885" s="68" t="s">
        <v>1263</v>
      </c>
      <c r="J885" s="66" t="s">
        <v>1264</v>
      </c>
      <c r="K885" s="23"/>
      <c r="L885" s="66" t="s">
        <v>1140</v>
      </c>
      <c r="M885" s="23"/>
      <c r="N885" s="94"/>
      <c r="O885" s="60">
        <v>44238</v>
      </c>
      <c r="P885" s="17">
        <f t="shared" si="153"/>
        <v>45535</v>
      </c>
      <c r="Q885" s="31">
        <v>5</v>
      </c>
      <c r="R885" s="32">
        <v>60</v>
      </c>
      <c r="S885" s="32">
        <f t="shared" si="157"/>
        <v>42</v>
      </c>
      <c r="T885" s="32">
        <f t="shared" si="156"/>
        <v>18</v>
      </c>
      <c r="U885" s="34">
        <v>0.2</v>
      </c>
      <c r="V885" s="35">
        <v>106100</v>
      </c>
      <c r="W885" s="35">
        <f t="shared" si="158"/>
        <v>1768.3333333333333</v>
      </c>
      <c r="X885" s="35">
        <f t="shared" si="159"/>
        <v>74270</v>
      </c>
      <c r="Y885" s="35" t="e">
        <f>V885-#REF!</f>
        <v>#REF!</v>
      </c>
      <c r="Z885" s="35">
        <f t="shared" si="155"/>
        <v>31830</v>
      </c>
      <c r="AA885" s="66"/>
      <c r="AB885" s="119"/>
      <c r="AC885" s="120"/>
    </row>
    <row r="886" spans="1:29" s="38" customFormat="1" x14ac:dyDescent="0.25">
      <c r="A886" s="22">
        <v>65</v>
      </c>
      <c r="B886" s="66">
        <v>1952</v>
      </c>
      <c r="C886" s="93" t="s">
        <v>1355</v>
      </c>
      <c r="D886" s="133" t="s">
        <v>1357</v>
      </c>
      <c r="E886" s="66"/>
      <c r="F886" s="66" t="s">
        <v>1139</v>
      </c>
      <c r="G886" s="439" t="s">
        <v>30</v>
      </c>
      <c r="H886" s="66" t="s">
        <v>43</v>
      </c>
      <c r="I886" s="68" t="s">
        <v>1263</v>
      </c>
      <c r="J886" s="66" t="s">
        <v>1264</v>
      </c>
      <c r="K886" s="23"/>
      <c r="L886" s="66" t="s">
        <v>1140</v>
      </c>
      <c r="M886" s="23"/>
      <c r="N886" s="94"/>
      <c r="O886" s="60">
        <v>44238</v>
      </c>
      <c r="P886" s="17">
        <f t="shared" ref="P886:P910" si="160">+$P$2</f>
        <v>45535</v>
      </c>
      <c r="Q886" s="31">
        <v>5</v>
      </c>
      <c r="R886" s="32">
        <v>60</v>
      </c>
      <c r="S886" s="32">
        <f t="shared" si="157"/>
        <v>42</v>
      </c>
      <c r="T886" s="32">
        <f t="shared" si="156"/>
        <v>18</v>
      </c>
      <c r="U886" s="34">
        <v>0.2</v>
      </c>
      <c r="V886" s="35">
        <v>106100</v>
      </c>
      <c r="W886" s="35">
        <f t="shared" si="158"/>
        <v>1768.3333333333333</v>
      </c>
      <c r="X886" s="35">
        <f t="shared" si="159"/>
        <v>74270</v>
      </c>
      <c r="Y886" s="35" t="e">
        <f>V886-#REF!</f>
        <v>#REF!</v>
      </c>
      <c r="Z886" s="35">
        <f t="shared" ref="Z886:Z910" si="161">V886-X886</f>
        <v>31830</v>
      </c>
      <c r="AA886" s="66"/>
      <c r="AB886" s="119"/>
      <c r="AC886" s="120"/>
    </row>
    <row r="887" spans="1:29" s="38" customFormat="1" ht="51.75" x14ac:dyDescent="0.25">
      <c r="A887" s="22">
        <v>66</v>
      </c>
      <c r="B887" s="66">
        <v>2011</v>
      </c>
      <c r="C887" s="93" t="s">
        <v>1358</v>
      </c>
      <c r="D887" s="133"/>
      <c r="E887" s="187" t="s">
        <v>1359</v>
      </c>
      <c r="F887" s="23" t="s">
        <v>378</v>
      </c>
      <c r="G887" s="408" t="s">
        <v>846</v>
      </c>
      <c r="H887" s="23" t="s">
        <v>43</v>
      </c>
      <c r="I887" s="68" t="s">
        <v>1263</v>
      </c>
      <c r="J887" s="66" t="s">
        <v>1264</v>
      </c>
      <c r="K887" s="23"/>
      <c r="L887" s="421" t="s">
        <v>1360</v>
      </c>
      <c r="M887" s="513" t="s">
        <v>895</v>
      </c>
      <c r="N887" s="94"/>
      <c r="O887" s="412">
        <v>44897</v>
      </c>
      <c r="P887" s="17">
        <f t="shared" si="160"/>
        <v>45535</v>
      </c>
      <c r="Q887" s="31">
        <v>5</v>
      </c>
      <c r="R887" s="32">
        <v>60</v>
      </c>
      <c r="S887" s="32">
        <f t="shared" si="157"/>
        <v>20</v>
      </c>
      <c r="T887" s="32">
        <f t="shared" si="156"/>
        <v>40</v>
      </c>
      <c r="U887" s="34">
        <v>0.2</v>
      </c>
      <c r="V887" s="514">
        <v>129850</v>
      </c>
      <c r="W887" s="35">
        <f t="shared" si="158"/>
        <v>2164.1666666666665</v>
      </c>
      <c r="X887" s="35">
        <f t="shared" si="159"/>
        <v>43283.333333333328</v>
      </c>
      <c r="Y887" s="35"/>
      <c r="Z887" s="35">
        <f t="shared" si="161"/>
        <v>86566.666666666672</v>
      </c>
      <c r="AA887" s="66"/>
      <c r="AB887" s="119"/>
      <c r="AC887" s="515" t="s">
        <v>30</v>
      </c>
    </row>
    <row r="888" spans="1:29" s="38" customFormat="1" ht="51.75" x14ac:dyDescent="0.25">
      <c r="A888" s="22">
        <v>67</v>
      </c>
      <c r="B888" s="66">
        <v>2008</v>
      </c>
      <c r="C888" s="93" t="s">
        <v>1361</v>
      </c>
      <c r="D888" s="133"/>
      <c r="E888" s="187"/>
      <c r="F888" s="421" t="s">
        <v>175</v>
      </c>
      <c r="G888" s="408" t="s">
        <v>840</v>
      </c>
      <c r="H888" s="23" t="s">
        <v>43</v>
      </c>
      <c r="I888" s="68" t="s">
        <v>1263</v>
      </c>
      <c r="J888" s="23" t="s">
        <v>1264</v>
      </c>
      <c r="K888" s="23"/>
      <c r="L888" s="421" t="s">
        <v>1362</v>
      </c>
      <c r="M888" s="513" t="s">
        <v>895</v>
      </c>
      <c r="N888" s="94"/>
      <c r="O888" s="412">
        <v>44890</v>
      </c>
      <c r="P888" s="17">
        <f t="shared" si="160"/>
        <v>45535</v>
      </c>
      <c r="Q888" s="31">
        <v>5</v>
      </c>
      <c r="R888" s="32">
        <v>60</v>
      </c>
      <c r="S888" s="32">
        <f t="shared" si="157"/>
        <v>21</v>
      </c>
      <c r="T888" s="32">
        <f t="shared" si="156"/>
        <v>39</v>
      </c>
      <c r="U888" s="34">
        <v>0.2</v>
      </c>
      <c r="V888" s="183">
        <v>130225</v>
      </c>
      <c r="W888" s="35">
        <f t="shared" si="158"/>
        <v>2170.4166666666665</v>
      </c>
      <c r="X888" s="35">
        <f t="shared" si="159"/>
        <v>45578.75</v>
      </c>
      <c r="Y888" s="35"/>
      <c r="Z888" s="35">
        <f t="shared" si="161"/>
        <v>84646.25</v>
      </c>
      <c r="AA888" s="66"/>
      <c r="AB888" s="119"/>
      <c r="AC888" s="487" t="s">
        <v>1363</v>
      </c>
    </row>
    <row r="889" spans="1:29" s="38" customFormat="1" ht="51.75" x14ac:dyDescent="0.25">
      <c r="A889" s="22">
        <v>68</v>
      </c>
      <c r="B889" s="66">
        <v>209</v>
      </c>
      <c r="C889" s="93" t="s">
        <v>1361</v>
      </c>
      <c r="D889" s="133"/>
      <c r="E889" s="187"/>
      <c r="F889" s="421" t="s">
        <v>175</v>
      </c>
      <c r="G889" s="408" t="s">
        <v>840</v>
      </c>
      <c r="H889" s="23" t="s">
        <v>43</v>
      </c>
      <c r="I889" s="68" t="s">
        <v>1263</v>
      </c>
      <c r="J889" s="421" t="s">
        <v>1264</v>
      </c>
      <c r="K889" s="23"/>
      <c r="L889" s="421" t="s">
        <v>1362</v>
      </c>
      <c r="M889" s="513" t="s">
        <v>895</v>
      </c>
      <c r="N889" s="94"/>
      <c r="O889" s="412">
        <v>44890</v>
      </c>
      <c r="P889" s="17">
        <f t="shared" si="160"/>
        <v>45535</v>
      </c>
      <c r="Q889" s="31">
        <v>5</v>
      </c>
      <c r="R889" s="32">
        <v>60</v>
      </c>
      <c r="S889" s="32">
        <f t="shared" si="157"/>
        <v>21</v>
      </c>
      <c r="T889" s="32">
        <f t="shared" si="156"/>
        <v>39</v>
      </c>
      <c r="U889" s="34">
        <v>0.2</v>
      </c>
      <c r="V889" s="183">
        <v>130225</v>
      </c>
      <c r="W889" s="35">
        <f t="shared" si="158"/>
        <v>2170.4166666666665</v>
      </c>
      <c r="X889" s="35">
        <f t="shared" si="159"/>
        <v>45578.75</v>
      </c>
      <c r="Y889" s="35"/>
      <c r="Z889" s="35">
        <f t="shared" si="161"/>
        <v>84646.25</v>
      </c>
      <c r="AA889" s="66"/>
      <c r="AB889" s="119"/>
      <c r="AC889" s="487" t="s">
        <v>1364</v>
      </c>
    </row>
    <row r="890" spans="1:29" s="38" customFormat="1" ht="64.5" x14ac:dyDescent="0.25">
      <c r="A890" s="22">
        <v>69</v>
      </c>
      <c r="B890" s="295" t="s">
        <v>110</v>
      </c>
      <c r="C890" s="93" t="s">
        <v>1365</v>
      </c>
      <c r="D890" s="133"/>
      <c r="E890" s="421" t="s">
        <v>1366</v>
      </c>
      <c r="F890" s="421"/>
      <c r="G890" s="439" t="s">
        <v>569</v>
      </c>
      <c r="H890" s="23" t="s">
        <v>43</v>
      </c>
      <c r="I890" s="68" t="s">
        <v>1263</v>
      </c>
      <c r="J890" s="421" t="s">
        <v>1264</v>
      </c>
      <c r="K890" s="23"/>
      <c r="L890" s="421" t="s">
        <v>1149</v>
      </c>
      <c r="M890" s="513" t="s">
        <v>895</v>
      </c>
      <c r="N890" s="94"/>
      <c r="O890" s="60">
        <v>44963</v>
      </c>
      <c r="P890" s="17">
        <f t="shared" si="160"/>
        <v>45535</v>
      </c>
      <c r="Q890" s="31">
        <v>5</v>
      </c>
      <c r="R890" s="32">
        <v>60</v>
      </c>
      <c r="S890" s="32">
        <f t="shared" si="157"/>
        <v>18</v>
      </c>
      <c r="T890" s="32">
        <f t="shared" si="156"/>
        <v>42</v>
      </c>
      <c r="U890" s="34">
        <v>0.2</v>
      </c>
      <c r="V890" s="183">
        <v>131225</v>
      </c>
      <c r="W890" s="35">
        <f t="shared" si="158"/>
        <v>2187.0833333333335</v>
      </c>
      <c r="X890" s="35">
        <f t="shared" si="159"/>
        <v>39367.5</v>
      </c>
      <c r="Y890" s="35"/>
      <c r="Z890" s="35">
        <f t="shared" si="161"/>
        <v>91857.5</v>
      </c>
      <c r="AA890" s="66"/>
      <c r="AB890" s="119"/>
      <c r="AC890" s="487" t="s">
        <v>1364</v>
      </c>
    </row>
    <row r="891" spans="1:29" s="38" customFormat="1" ht="64.5" x14ac:dyDescent="0.25">
      <c r="A891" s="22">
        <v>70</v>
      </c>
      <c r="B891" s="66" t="s">
        <v>110</v>
      </c>
      <c r="C891" s="93" t="s">
        <v>1367</v>
      </c>
      <c r="D891" s="133"/>
      <c r="E891" s="421" t="s">
        <v>1366</v>
      </c>
      <c r="F891" s="421"/>
      <c r="G891" s="439" t="s">
        <v>569</v>
      </c>
      <c r="H891" s="23" t="s">
        <v>43</v>
      </c>
      <c r="I891" s="68" t="s">
        <v>1263</v>
      </c>
      <c r="J891" s="421" t="s">
        <v>1264</v>
      </c>
      <c r="K891" s="23"/>
      <c r="L891" s="421" t="s">
        <v>1149</v>
      </c>
      <c r="M891" s="513" t="s">
        <v>895</v>
      </c>
      <c r="N891" s="94"/>
      <c r="O891" s="60">
        <v>44963</v>
      </c>
      <c r="P891" s="17">
        <f t="shared" si="160"/>
        <v>45535</v>
      </c>
      <c r="Q891" s="31">
        <v>5</v>
      </c>
      <c r="R891" s="32">
        <v>60</v>
      </c>
      <c r="S891" s="32">
        <f t="shared" si="157"/>
        <v>18</v>
      </c>
      <c r="T891" s="32">
        <f t="shared" ref="T891:T910" si="162">R891-S891</f>
        <v>42</v>
      </c>
      <c r="U891" s="34">
        <v>0.2</v>
      </c>
      <c r="V891" s="183">
        <v>131225</v>
      </c>
      <c r="W891" s="35">
        <f t="shared" si="158"/>
        <v>2187.0833333333335</v>
      </c>
      <c r="X891" s="35">
        <f t="shared" si="159"/>
        <v>39367.5</v>
      </c>
      <c r="Y891" s="35"/>
      <c r="Z891" s="35">
        <f t="shared" si="161"/>
        <v>91857.5</v>
      </c>
      <c r="AA891" s="66"/>
      <c r="AB891" s="119"/>
      <c r="AC891" s="487" t="s">
        <v>1364</v>
      </c>
    </row>
    <row r="892" spans="1:29" s="38" customFormat="1" ht="64.5" x14ac:dyDescent="0.25">
      <c r="A892" s="22">
        <v>71</v>
      </c>
      <c r="B892" s="66" t="s">
        <v>110</v>
      </c>
      <c r="C892" s="93" t="s">
        <v>1367</v>
      </c>
      <c r="D892" s="133"/>
      <c r="E892" s="421" t="s">
        <v>1366</v>
      </c>
      <c r="F892" s="421"/>
      <c r="G892" s="439" t="s">
        <v>569</v>
      </c>
      <c r="H892" s="23" t="s">
        <v>43</v>
      </c>
      <c r="I892" s="68" t="s">
        <v>1263</v>
      </c>
      <c r="J892" s="421" t="s">
        <v>1264</v>
      </c>
      <c r="K892" s="23"/>
      <c r="L892" s="421" t="s">
        <v>1149</v>
      </c>
      <c r="M892" s="513" t="s">
        <v>895</v>
      </c>
      <c r="N892" s="94"/>
      <c r="O892" s="60">
        <v>44963</v>
      </c>
      <c r="P892" s="17">
        <f t="shared" si="160"/>
        <v>45535</v>
      </c>
      <c r="Q892" s="31">
        <v>5</v>
      </c>
      <c r="R892" s="32">
        <v>60</v>
      </c>
      <c r="S892" s="32">
        <f t="shared" si="157"/>
        <v>18</v>
      </c>
      <c r="T892" s="32">
        <f t="shared" si="162"/>
        <v>42</v>
      </c>
      <c r="U892" s="34">
        <v>0.2</v>
      </c>
      <c r="V892" s="183">
        <v>131225</v>
      </c>
      <c r="W892" s="35">
        <f t="shared" si="158"/>
        <v>2187.0833333333335</v>
      </c>
      <c r="X892" s="35">
        <f t="shared" si="159"/>
        <v>39367.5</v>
      </c>
      <c r="Y892" s="35"/>
      <c r="Z892" s="35">
        <f t="shared" si="161"/>
        <v>91857.5</v>
      </c>
      <c r="AA892" s="66"/>
      <c r="AB892" s="119"/>
      <c r="AC892" s="487" t="s">
        <v>1364</v>
      </c>
    </row>
    <row r="893" spans="1:29" s="38" customFormat="1" ht="64.5" x14ac:dyDescent="0.25">
      <c r="A893" s="22">
        <v>72</v>
      </c>
      <c r="B893" s="66" t="s">
        <v>110</v>
      </c>
      <c r="C893" s="93" t="s">
        <v>1367</v>
      </c>
      <c r="D893" s="133"/>
      <c r="E893" s="421" t="s">
        <v>1366</v>
      </c>
      <c r="F893" s="421"/>
      <c r="G893" s="439" t="s">
        <v>569</v>
      </c>
      <c r="H893" s="23" t="s">
        <v>43</v>
      </c>
      <c r="I893" s="68" t="s">
        <v>1263</v>
      </c>
      <c r="J893" s="421" t="s">
        <v>1264</v>
      </c>
      <c r="K893" s="23"/>
      <c r="L893" s="421" t="s">
        <v>1149</v>
      </c>
      <c r="M893" s="513" t="s">
        <v>895</v>
      </c>
      <c r="N893" s="94"/>
      <c r="O893" s="60">
        <v>44963</v>
      </c>
      <c r="P893" s="17">
        <f t="shared" si="160"/>
        <v>45535</v>
      </c>
      <c r="Q893" s="31">
        <v>5</v>
      </c>
      <c r="R893" s="32">
        <v>60</v>
      </c>
      <c r="S893" s="32">
        <f t="shared" si="157"/>
        <v>18</v>
      </c>
      <c r="T893" s="32">
        <f t="shared" si="162"/>
        <v>42</v>
      </c>
      <c r="U893" s="34">
        <v>0.2</v>
      </c>
      <c r="V893" s="183">
        <v>131225</v>
      </c>
      <c r="W893" s="35">
        <f t="shared" si="158"/>
        <v>2187.0833333333335</v>
      </c>
      <c r="X893" s="35">
        <f t="shared" si="159"/>
        <v>39367.5</v>
      </c>
      <c r="Y893" s="35"/>
      <c r="Z893" s="35">
        <f t="shared" si="161"/>
        <v>91857.5</v>
      </c>
      <c r="AA893" s="66"/>
      <c r="AB893" s="119"/>
      <c r="AC893" s="487" t="s">
        <v>1364</v>
      </c>
    </row>
    <row r="894" spans="1:29" s="38" customFormat="1" ht="64.5" x14ac:dyDescent="0.25">
      <c r="A894" s="22">
        <v>73</v>
      </c>
      <c r="B894" s="66" t="s">
        <v>110</v>
      </c>
      <c r="C894" s="93" t="s">
        <v>1367</v>
      </c>
      <c r="D894" s="133"/>
      <c r="E894" s="421" t="s">
        <v>1366</v>
      </c>
      <c r="F894" s="421"/>
      <c r="G894" s="439" t="s">
        <v>569</v>
      </c>
      <c r="H894" s="23" t="s">
        <v>43</v>
      </c>
      <c r="I894" s="68" t="s">
        <v>1263</v>
      </c>
      <c r="J894" s="421" t="s">
        <v>1264</v>
      </c>
      <c r="K894" s="23"/>
      <c r="L894" s="421" t="s">
        <v>1149</v>
      </c>
      <c r="M894" s="513" t="s">
        <v>895</v>
      </c>
      <c r="N894" s="94"/>
      <c r="O894" s="60">
        <v>44963</v>
      </c>
      <c r="P894" s="17">
        <f t="shared" si="160"/>
        <v>45535</v>
      </c>
      <c r="Q894" s="31">
        <v>5</v>
      </c>
      <c r="R894" s="32">
        <v>60</v>
      </c>
      <c r="S894" s="32">
        <f t="shared" si="157"/>
        <v>18</v>
      </c>
      <c r="T894" s="32">
        <f t="shared" si="162"/>
        <v>42</v>
      </c>
      <c r="U894" s="34">
        <v>0.2</v>
      </c>
      <c r="V894" s="183">
        <v>131225</v>
      </c>
      <c r="W894" s="35">
        <f t="shared" si="158"/>
        <v>2187.0833333333335</v>
      </c>
      <c r="X894" s="35">
        <f t="shared" si="159"/>
        <v>39367.5</v>
      </c>
      <c r="Y894" s="35"/>
      <c r="Z894" s="35">
        <f t="shared" si="161"/>
        <v>91857.5</v>
      </c>
      <c r="AA894" s="66"/>
      <c r="AB894" s="119"/>
      <c r="AC894" s="487" t="s">
        <v>1364</v>
      </c>
    </row>
    <row r="895" spans="1:29" s="38" customFormat="1" ht="64.5" x14ac:dyDescent="0.25">
      <c r="A895" s="22">
        <v>74</v>
      </c>
      <c r="B895" s="66" t="s">
        <v>110</v>
      </c>
      <c r="C895" s="93" t="s">
        <v>1367</v>
      </c>
      <c r="D895" s="133"/>
      <c r="E895" s="421" t="s">
        <v>1366</v>
      </c>
      <c r="F895" s="421"/>
      <c r="G895" s="439" t="s">
        <v>569</v>
      </c>
      <c r="H895" s="23" t="s">
        <v>43</v>
      </c>
      <c r="I895" s="68" t="s">
        <v>1263</v>
      </c>
      <c r="J895" s="421" t="s">
        <v>1264</v>
      </c>
      <c r="K895" s="23"/>
      <c r="L895" s="421" t="s">
        <v>1149</v>
      </c>
      <c r="M895" s="513" t="s">
        <v>895</v>
      </c>
      <c r="N895" s="94"/>
      <c r="O895" s="60">
        <v>44963</v>
      </c>
      <c r="P895" s="17">
        <f t="shared" si="160"/>
        <v>45535</v>
      </c>
      <c r="Q895" s="31">
        <v>5</v>
      </c>
      <c r="R895" s="32">
        <v>60</v>
      </c>
      <c r="S895" s="32">
        <f t="shared" si="157"/>
        <v>18</v>
      </c>
      <c r="T895" s="32">
        <f t="shared" si="162"/>
        <v>42</v>
      </c>
      <c r="U895" s="34">
        <v>0.2</v>
      </c>
      <c r="V895" s="183">
        <v>131225</v>
      </c>
      <c r="W895" s="35">
        <f t="shared" si="158"/>
        <v>2187.0833333333335</v>
      </c>
      <c r="X895" s="35">
        <f t="shared" si="159"/>
        <v>39367.5</v>
      </c>
      <c r="Y895" s="35"/>
      <c r="Z895" s="35">
        <f t="shared" si="161"/>
        <v>91857.5</v>
      </c>
      <c r="AA895" s="66"/>
      <c r="AB895" s="119"/>
      <c r="AC895" s="487" t="s">
        <v>1364</v>
      </c>
    </row>
    <row r="896" spans="1:29" s="38" customFormat="1" ht="64.5" x14ac:dyDescent="0.25">
      <c r="A896" s="22">
        <v>75</v>
      </c>
      <c r="B896" s="66" t="s">
        <v>110</v>
      </c>
      <c r="C896" s="93" t="s">
        <v>1367</v>
      </c>
      <c r="D896" s="133"/>
      <c r="E896" s="421" t="s">
        <v>1366</v>
      </c>
      <c r="F896" s="421"/>
      <c r="G896" s="439" t="s">
        <v>569</v>
      </c>
      <c r="H896" s="23" t="s">
        <v>43</v>
      </c>
      <c r="I896" s="68" t="s">
        <v>1263</v>
      </c>
      <c r="J896" s="421" t="s">
        <v>1264</v>
      </c>
      <c r="K896" s="23"/>
      <c r="L896" s="421" t="s">
        <v>1149</v>
      </c>
      <c r="M896" s="513" t="s">
        <v>895</v>
      </c>
      <c r="N896" s="94"/>
      <c r="O896" s="60">
        <v>44963</v>
      </c>
      <c r="P896" s="17">
        <f t="shared" si="160"/>
        <v>45535</v>
      </c>
      <c r="Q896" s="31">
        <v>5</v>
      </c>
      <c r="R896" s="32">
        <v>60</v>
      </c>
      <c r="S896" s="32">
        <f t="shared" si="157"/>
        <v>18</v>
      </c>
      <c r="T896" s="32">
        <f t="shared" si="162"/>
        <v>42</v>
      </c>
      <c r="U896" s="34">
        <v>0.2</v>
      </c>
      <c r="V896" s="183">
        <v>131225</v>
      </c>
      <c r="W896" s="35">
        <f t="shared" si="158"/>
        <v>2187.0833333333335</v>
      </c>
      <c r="X896" s="35">
        <f t="shared" si="159"/>
        <v>39367.5</v>
      </c>
      <c r="Y896" s="35"/>
      <c r="Z896" s="35">
        <f t="shared" si="161"/>
        <v>91857.5</v>
      </c>
      <c r="AA896" s="66"/>
      <c r="AB896" s="119"/>
      <c r="AC896" s="487" t="s">
        <v>1364</v>
      </c>
    </row>
    <row r="897" spans="1:29" s="38" customFormat="1" ht="64.5" x14ac:dyDescent="0.25">
      <c r="A897" s="22">
        <v>76</v>
      </c>
      <c r="B897" s="66" t="s">
        <v>110</v>
      </c>
      <c r="C897" s="93" t="s">
        <v>1367</v>
      </c>
      <c r="D897" s="133"/>
      <c r="E897" s="421" t="s">
        <v>1366</v>
      </c>
      <c r="F897" s="421"/>
      <c r="G897" s="439" t="s">
        <v>569</v>
      </c>
      <c r="H897" s="23" t="s">
        <v>43</v>
      </c>
      <c r="I897" s="68" t="s">
        <v>1263</v>
      </c>
      <c r="J897" s="421" t="s">
        <v>1264</v>
      </c>
      <c r="K897" s="23"/>
      <c r="L897" s="421" t="s">
        <v>1149</v>
      </c>
      <c r="M897" s="513" t="s">
        <v>895</v>
      </c>
      <c r="N897" s="94"/>
      <c r="O897" s="60">
        <v>44963</v>
      </c>
      <c r="P897" s="17">
        <f t="shared" si="160"/>
        <v>45535</v>
      </c>
      <c r="Q897" s="31">
        <v>5</v>
      </c>
      <c r="R897" s="32">
        <v>60</v>
      </c>
      <c r="S897" s="32">
        <f t="shared" si="157"/>
        <v>18</v>
      </c>
      <c r="T897" s="32">
        <f t="shared" si="162"/>
        <v>42</v>
      </c>
      <c r="U897" s="34">
        <v>0.2</v>
      </c>
      <c r="V897" s="183">
        <v>131225</v>
      </c>
      <c r="W897" s="35">
        <f t="shared" si="158"/>
        <v>2187.0833333333335</v>
      </c>
      <c r="X897" s="35">
        <f t="shared" si="159"/>
        <v>39367.5</v>
      </c>
      <c r="Y897" s="35"/>
      <c r="Z897" s="35">
        <f t="shared" si="161"/>
        <v>91857.5</v>
      </c>
      <c r="AA897" s="66"/>
      <c r="AB897" s="119"/>
      <c r="AC897" s="487" t="s">
        <v>1364</v>
      </c>
    </row>
    <row r="898" spans="1:29" s="38" customFormat="1" ht="64.5" x14ac:dyDescent="0.25">
      <c r="A898" s="22">
        <v>77</v>
      </c>
      <c r="B898" s="66" t="s">
        <v>110</v>
      </c>
      <c r="C898" s="93" t="s">
        <v>1367</v>
      </c>
      <c r="D898" s="133"/>
      <c r="E898" s="421" t="s">
        <v>1366</v>
      </c>
      <c r="F898" s="421"/>
      <c r="G898" s="439" t="s">
        <v>569</v>
      </c>
      <c r="H898" s="23" t="s">
        <v>43</v>
      </c>
      <c r="I898" s="68" t="s">
        <v>1263</v>
      </c>
      <c r="J898" s="421" t="s">
        <v>1264</v>
      </c>
      <c r="K898" s="23"/>
      <c r="L898" s="421" t="s">
        <v>1149</v>
      </c>
      <c r="M898" s="513" t="s">
        <v>895</v>
      </c>
      <c r="N898" s="94"/>
      <c r="O898" s="60">
        <v>44963</v>
      </c>
      <c r="P898" s="17">
        <f t="shared" si="160"/>
        <v>45535</v>
      </c>
      <c r="Q898" s="31">
        <v>5</v>
      </c>
      <c r="R898" s="32">
        <v>60</v>
      </c>
      <c r="S898" s="32">
        <f t="shared" si="157"/>
        <v>18</v>
      </c>
      <c r="T898" s="32">
        <f t="shared" si="162"/>
        <v>42</v>
      </c>
      <c r="U898" s="34">
        <v>0.2</v>
      </c>
      <c r="V898" s="183">
        <v>131225</v>
      </c>
      <c r="W898" s="35">
        <f t="shared" si="158"/>
        <v>2187.0833333333335</v>
      </c>
      <c r="X898" s="35">
        <f t="shared" si="159"/>
        <v>39367.5</v>
      </c>
      <c r="Y898" s="35"/>
      <c r="Z898" s="35">
        <f t="shared" si="161"/>
        <v>91857.5</v>
      </c>
      <c r="AA898" s="66"/>
      <c r="AB898" s="119"/>
      <c r="AC898" s="487" t="s">
        <v>1364</v>
      </c>
    </row>
    <row r="899" spans="1:29" s="38" customFormat="1" ht="64.5" x14ac:dyDescent="0.25">
      <c r="A899" s="22">
        <v>78</v>
      </c>
      <c r="B899" s="66" t="s">
        <v>110</v>
      </c>
      <c r="C899" s="93" t="s">
        <v>1365</v>
      </c>
      <c r="D899" s="133"/>
      <c r="E899" s="421" t="s">
        <v>1366</v>
      </c>
      <c r="F899" s="421"/>
      <c r="G899" s="439" t="s">
        <v>569</v>
      </c>
      <c r="H899" s="23" t="s">
        <v>43</v>
      </c>
      <c r="I899" s="68" t="s">
        <v>1263</v>
      </c>
      <c r="J899" s="421" t="s">
        <v>1264</v>
      </c>
      <c r="K899" s="23"/>
      <c r="L899" s="421" t="s">
        <v>1152</v>
      </c>
      <c r="M899" s="513" t="s">
        <v>895</v>
      </c>
      <c r="N899" s="94"/>
      <c r="O899" s="60">
        <v>44963</v>
      </c>
      <c r="P899" s="17">
        <f t="shared" si="160"/>
        <v>45535</v>
      </c>
      <c r="Q899" s="31">
        <v>5</v>
      </c>
      <c r="R899" s="32">
        <v>60</v>
      </c>
      <c r="S899" s="32">
        <f t="shared" si="157"/>
        <v>18</v>
      </c>
      <c r="T899" s="32">
        <f t="shared" si="162"/>
        <v>42</v>
      </c>
      <c r="U899" s="34">
        <v>0.2</v>
      </c>
      <c r="V899" s="183">
        <v>131225</v>
      </c>
      <c r="W899" s="35">
        <f t="shared" si="158"/>
        <v>2187.0833333333335</v>
      </c>
      <c r="X899" s="35">
        <f t="shared" si="159"/>
        <v>39367.5</v>
      </c>
      <c r="Y899" s="35"/>
      <c r="Z899" s="35">
        <f t="shared" si="161"/>
        <v>91857.5</v>
      </c>
      <c r="AA899" s="66"/>
      <c r="AB899" s="119"/>
      <c r="AC899" s="487" t="s">
        <v>1150</v>
      </c>
    </row>
    <row r="900" spans="1:29" s="38" customFormat="1" ht="51.95" customHeight="1" x14ac:dyDescent="0.25">
      <c r="A900" s="22">
        <v>79</v>
      </c>
      <c r="B900" s="66" t="s">
        <v>110</v>
      </c>
      <c r="C900" s="164" t="s">
        <v>1365</v>
      </c>
      <c r="D900" s="133"/>
      <c r="E900" s="421" t="s">
        <v>1366</v>
      </c>
      <c r="F900" s="421"/>
      <c r="G900" s="439" t="s">
        <v>569</v>
      </c>
      <c r="H900" s="23" t="s">
        <v>43</v>
      </c>
      <c r="I900" s="68" t="s">
        <v>1263</v>
      </c>
      <c r="J900" s="421" t="s">
        <v>1264</v>
      </c>
      <c r="K900" s="23"/>
      <c r="L900" s="421" t="s">
        <v>1152</v>
      </c>
      <c r="M900" s="513" t="s">
        <v>895</v>
      </c>
      <c r="N900" s="94"/>
      <c r="O900" s="60">
        <v>44963</v>
      </c>
      <c r="P900" s="17">
        <f t="shared" si="160"/>
        <v>45535</v>
      </c>
      <c r="Q900" s="31">
        <v>5</v>
      </c>
      <c r="R900" s="32">
        <v>60</v>
      </c>
      <c r="S900" s="32">
        <f t="shared" si="157"/>
        <v>18</v>
      </c>
      <c r="T900" s="32">
        <f t="shared" si="162"/>
        <v>42</v>
      </c>
      <c r="U900" s="34">
        <v>0.2</v>
      </c>
      <c r="V900" s="183">
        <v>131225</v>
      </c>
      <c r="W900" s="35">
        <f t="shared" si="158"/>
        <v>2187.0833333333335</v>
      </c>
      <c r="X900" s="35">
        <f t="shared" si="159"/>
        <v>39367.5</v>
      </c>
      <c r="Y900" s="35"/>
      <c r="Z900" s="35">
        <f t="shared" si="161"/>
        <v>91857.5</v>
      </c>
      <c r="AA900" s="66"/>
      <c r="AB900" s="119"/>
      <c r="AC900" s="487" t="s">
        <v>1150</v>
      </c>
    </row>
    <row r="901" spans="1:29" s="38" customFormat="1" ht="58.5" customHeight="1" x14ac:dyDescent="0.25">
      <c r="A901" s="22">
        <v>80</v>
      </c>
      <c r="B901" s="66" t="s">
        <v>110</v>
      </c>
      <c r="C901" s="164" t="s">
        <v>1365</v>
      </c>
      <c r="D901" s="133"/>
      <c r="E901" s="421" t="s">
        <v>1366</v>
      </c>
      <c r="F901" s="421"/>
      <c r="G901" s="439" t="s">
        <v>569</v>
      </c>
      <c r="H901" s="23" t="s">
        <v>43</v>
      </c>
      <c r="I901" s="68" t="s">
        <v>1263</v>
      </c>
      <c r="J901" s="421" t="s">
        <v>1264</v>
      </c>
      <c r="K901" s="23"/>
      <c r="L901" s="421" t="s">
        <v>1152</v>
      </c>
      <c r="M901" s="513" t="s">
        <v>895</v>
      </c>
      <c r="N901" s="94"/>
      <c r="O901" s="60">
        <v>44963</v>
      </c>
      <c r="P901" s="17">
        <f t="shared" si="160"/>
        <v>45535</v>
      </c>
      <c r="Q901" s="31">
        <v>5</v>
      </c>
      <c r="R901" s="32">
        <v>60</v>
      </c>
      <c r="S901" s="32">
        <f t="shared" si="157"/>
        <v>18</v>
      </c>
      <c r="T901" s="32">
        <f t="shared" si="162"/>
        <v>42</v>
      </c>
      <c r="U901" s="34">
        <v>0.2</v>
      </c>
      <c r="V901" s="183">
        <v>131225</v>
      </c>
      <c r="W901" s="35">
        <f t="shared" si="158"/>
        <v>2187.0833333333335</v>
      </c>
      <c r="X901" s="35">
        <f t="shared" si="159"/>
        <v>39367.5</v>
      </c>
      <c r="Y901" s="35"/>
      <c r="Z901" s="35">
        <f t="shared" si="161"/>
        <v>91857.5</v>
      </c>
      <c r="AA901" s="66"/>
      <c r="AB901" s="119"/>
      <c r="AC901" s="487" t="s">
        <v>1150</v>
      </c>
    </row>
    <row r="902" spans="1:29" s="38" customFormat="1" ht="58.5" customHeight="1" x14ac:dyDescent="0.25">
      <c r="A902" s="22">
        <v>81</v>
      </c>
      <c r="B902" s="66" t="s">
        <v>110</v>
      </c>
      <c r="C902" s="164" t="s">
        <v>1365</v>
      </c>
      <c r="D902" s="133"/>
      <c r="E902" s="421" t="s">
        <v>1366</v>
      </c>
      <c r="F902" s="421"/>
      <c r="G902" s="439" t="s">
        <v>1368</v>
      </c>
      <c r="H902" s="23" t="s">
        <v>43</v>
      </c>
      <c r="I902" s="68" t="s">
        <v>1263</v>
      </c>
      <c r="J902" s="421" t="s">
        <v>1264</v>
      </c>
      <c r="K902" s="23"/>
      <c r="L902" s="421" t="s">
        <v>1369</v>
      </c>
      <c r="M902" s="513" t="s">
        <v>895</v>
      </c>
      <c r="N902" s="94"/>
      <c r="O902" s="60">
        <v>44963</v>
      </c>
      <c r="P902" s="17">
        <f t="shared" si="160"/>
        <v>45535</v>
      </c>
      <c r="Q902" s="31">
        <v>5</v>
      </c>
      <c r="R902" s="32">
        <v>60</v>
      </c>
      <c r="S902" s="32">
        <f t="shared" si="157"/>
        <v>18</v>
      </c>
      <c r="T902" s="32">
        <f t="shared" si="162"/>
        <v>42</v>
      </c>
      <c r="U902" s="34">
        <v>0.2</v>
      </c>
      <c r="V902" s="183">
        <v>131225</v>
      </c>
      <c r="W902" s="35">
        <f t="shared" si="158"/>
        <v>2187.0833333333335</v>
      </c>
      <c r="X902" s="35">
        <f t="shared" si="159"/>
        <v>39367.5</v>
      </c>
      <c r="Y902" s="35"/>
      <c r="Z902" s="35">
        <f t="shared" si="161"/>
        <v>91857.5</v>
      </c>
      <c r="AA902" s="66"/>
      <c r="AB902" s="119"/>
      <c r="AC902" s="487" t="s">
        <v>1150</v>
      </c>
    </row>
    <row r="903" spans="1:29" s="5" customFormat="1" ht="64.5" x14ac:dyDescent="0.25">
      <c r="A903" s="22">
        <v>82</v>
      </c>
      <c r="B903" s="66">
        <v>2161</v>
      </c>
      <c r="C903" s="164" t="s">
        <v>1370</v>
      </c>
      <c r="D903" s="133"/>
      <c r="E903" s="421" t="s">
        <v>1371</v>
      </c>
      <c r="F903" s="421" t="s">
        <v>194</v>
      </c>
      <c r="G903" s="439" t="s">
        <v>102</v>
      </c>
      <c r="H903" s="23" t="s">
        <v>43</v>
      </c>
      <c r="I903" s="68" t="s">
        <v>1263</v>
      </c>
      <c r="J903" s="421" t="s">
        <v>1264</v>
      </c>
      <c r="K903" s="23"/>
      <c r="L903" s="421">
        <v>3296</v>
      </c>
      <c r="M903" s="513" t="s">
        <v>895</v>
      </c>
      <c r="N903" s="386" t="s">
        <v>1163</v>
      </c>
      <c r="O903" s="60">
        <v>45345</v>
      </c>
      <c r="P903" s="17">
        <f t="shared" si="160"/>
        <v>45535</v>
      </c>
      <c r="Q903" s="31">
        <v>5</v>
      </c>
      <c r="R903" s="32">
        <v>60</v>
      </c>
      <c r="S903" s="32">
        <f t="shared" si="157"/>
        <v>6</v>
      </c>
      <c r="T903" s="32">
        <f t="shared" si="162"/>
        <v>54</v>
      </c>
      <c r="U903" s="34">
        <v>0.2</v>
      </c>
      <c r="V903" s="220">
        <v>72516</v>
      </c>
      <c r="W903" s="35">
        <f t="shared" si="158"/>
        <v>1208.5999999999999</v>
      </c>
      <c r="X903" s="35">
        <f t="shared" si="159"/>
        <v>7251.5999999999995</v>
      </c>
      <c r="Y903" s="35"/>
      <c r="Z903" s="35">
        <f t="shared" si="161"/>
        <v>65264.4</v>
      </c>
      <c r="AA903" s="66"/>
      <c r="AB903" s="119"/>
      <c r="AC903" s="487"/>
    </row>
    <row r="904" spans="1:29" s="5" customFormat="1" ht="64.5" x14ac:dyDescent="0.25">
      <c r="A904" s="22">
        <v>83</v>
      </c>
      <c r="B904" s="66">
        <v>2162</v>
      </c>
      <c r="C904" s="164" t="s">
        <v>1370</v>
      </c>
      <c r="D904" s="133"/>
      <c r="E904" s="421" t="s">
        <v>1371</v>
      </c>
      <c r="F904" s="421" t="s">
        <v>194</v>
      </c>
      <c r="G904" s="439" t="s">
        <v>102</v>
      </c>
      <c r="H904" s="23" t="s">
        <v>43</v>
      </c>
      <c r="I904" s="68" t="s">
        <v>1263</v>
      </c>
      <c r="J904" s="421" t="s">
        <v>1264</v>
      </c>
      <c r="K904" s="23"/>
      <c r="L904" s="421">
        <v>3296</v>
      </c>
      <c r="M904" s="513" t="s">
        <v>895</v>
      </c>
      <c r="N904" s="386" t="s">
        <v>1163</v>
      </c>
      <c r="O904" s="60">
        <v>45345</v>
      </c>
      <c r="P904" s="17">
        <f t="shared" si="160"/>
        <v>45535</v>
      </c>
      <c r="Q904" s="31">
        <v>5</v>
      </c>
      <c r="R904" s="32">
        <v>60</v>
      </c>
      <c r="S904" s="32">
        <f t="shared" si="157"/>
        <v>6</v>
      </c>
      <c r="T904" s="32">
        <f t="shared" si="162"/>
        <v>54</v>
      </c>
      <c r="U904" s="34">
        <v>0.2</v>
      </c>
      <c r="V904" s="220">
        <v>72516</v>
      </c>
      <c r="W904" s="35">
        <f t="shared" si="158"/>
        <v>1208.5999999999999</v>
      </c>
      <c r="X904" s="35">
        <f t="shared" si="159"/>
        <v>7251.5999999999995</v>
      </c>
      <c r="Y904" s="35"/>
      <c r="Z904" s="35">
        <f t="shared" si="161"/>
        <v>65264.4</v>
      </c>
      <c r="AA904" s="66"/>
      <c r="AB904" s="119"/>
      <c r="AC904" s="487"/>
    </row>
    <row r="905" spans="1:29" s="207" customFormat="1" ht="90" x14ac:dyDescent="0.25">
      <c r="A905" s="22">
        <v>84</v>
      </c>
      <c r="B905" s="66" t="s">
        <v>110</v>
      </c>
      <c r="C905" s="164" t="s">
        <v>1372</v>
      </c>
      <c r="D905" s="133"/>
      <c r="E905" s="421" t="s">
        <v>1373</v>
      </c>
      <c r="F905" s="421" t="s">
        <v>1166</v>
      </c>
      <c r="G905" s="439" t="s">
        <v>1167</v>
      </c>
      <c r="H905" s="23" t="s">
        <v>43</v>
      </c>
      <c r="I905" s="68" t="s">
        <v>1168</v>
      </c>
      <c r="J905" s="421" t="s">
        <v>1264</v>
      </c>
      <c r="K905" s="23"/>
      <c r="L905" s="421">
        <v>3300</v>
      </c>
      <c r="M905" s="513"/>
      <c r="N905" s="386" t="s">
        <v>1169</v>
      </c>
      <c r="O905" s="60">
        <v>45384</v>
      </c>
      <c r="P905" s="17">
        <f t="shared" si="160"/>
        <v>45535</v>
      </c>
      <c r="Q905" s="31">
        <v>5</v>
      </c>
      <c r="R905" s="32">
        <v>60</v>
      </c>
      <c r="S905" s="32">
        <f t="shared" si="157"/>
        <v>4</v>
      </c>
      <c r="T905" s="32">
        <f t="shared" si="162"/>
        <v>56</v>
      </c>
      <c r="U905" s="34">
        <v>0.2</v>
      </c>
      <c r="V905" s="302">
        <v>78593</v>
      </c>
      <c r="W905" s="35">
        <f t="shared" si="158"/>
        <v>1309.8833333333334</v>
      </c>
      <c r="X905" s="35">
        <f t="shared" si="159"/>
        <v>5239.5333333333338</v>
      </c>
      <c r="Y905" s="35"/>
      <c r="Z905" s="35">
        <f t="shared" si="161"/>
        <v>73353.46666666666</v>
      </c>
      <c r="AA905" s="66"/>
      <c r="AB905" s="119"/>
      <c r="AC905" s="487"/>
    </row>
    <row r="906" spans="1:29" s="207" customFormat="1" ht="90" x14ac:dyDescent="0.25">
      <c r="A906" s="22">
        <v>85</v>
      </c>
      <c r="B906" s="66" t="s">
        <v>110</v>
      </c>
      <c r="C906" s="164" t="s">
        <v>1372</v>
      </c>
      <c r="D906" s="133"/>
      <c r="E906" s="421" t="s">
        <v>1373</v>
      </c>
      <c r="F906" s="421" t="s">
        <v>1166</v>
      </c>
      <c r="G906" s="439" t="s">
        <v>1167</v>
      </c>
      <c r="H906" s="23" t="s">
        <v>43</v>
      </c>
      <c r="I906" s="68" t="s">
        <v>1168</v>
      </c>
      <c r="J906" s="421" t="s">
        <v>1264</v>
      </c>
      <c r="K906" s="23"/>
      <c r="L906" s="421">
        <v>3300</v>
      </c>
      <c r="M906" s="513"/>
      <c r="N906" s="386" t="s">
        <v>1169</v>
      </c>
      <c r="O906" s="60">
        <v>45384</v>
      </c>
      <c r="P906" s="17">
        <f t="shared" si="160"/>
        <v>45535</v>
      </c>
      <c r="Q906" s="31">
        <v>5</v>
      </c>
      <c r="R906" s="32">
        <v>60</v>
      </c>
      <c r="S906" s="32">
        <f t="shared" si="157"/>
        <v>4</v>
      </c>
      <c r="T906" s="32">
        <f t="shared" si="162"/>
        <v>56</v>
      </c>
      <c r="U906" s="34">
        <v>0.2</v>
      </c>
      <c r="V906" s="302">
        <v>78593</v>
      </c>
      <c r="W906" s="35">
        <f t="shared" si="158"/>
        <v>1309.8833333333334</v>
      </c>
      <c r="X906" s="35">
        <f t="shared" si="159"/>
        <v>5239.5333333333338</v>
      </c>
      <c r="Y906" s="35"/>
      <c r="Z906" s="35">
        <f t="shared" si="161"/>
        <v>73353.46666666666</v>
      </c>
      <c r="AA906" s="66"/>
      <c r="AB906" s="119"/>
      <c r="AC906" s="487"/>
    </row>
    <row r="907" spans="1:29" s="207" customFormat="1" ht="90" x14ac:dyDescent="0.25">
      <c r="A907" s="22">
        <v>86</v>
      </c>
      <c r="B907" s="66" t="s">
        <v>110</v>
      </c>
      <c r="C907" s="164" t="s">
        <v>1372</v>
      </c>
      <c r="D907" s="133"/>
      <c r="E907" s="421" t="s">
        <v>1373</v>
      </c>
      <c r="F907" s="421" t="s">
        <v>1166</v>
      </c>
      <c r="G907" s="439" t="s">
        <v>1167</v>
      </c>
      <c r="H907" s="23" t="s">
        <v>43</v>
      </c>
      <c r="I907" s="68" t="s">
        <v>1168</v>
      </c>
      <c r="J907" s="421" t="s">
        <v>1264</v>
      </c>
      <c r="K907" s="23"/>
      <c r="L907" s="421">
        <v>3300</v>
      </c>
      <c r="M907" s="513"/>
      <c r="N907" s="386" t="s">
        <v>1169</v>
      </c>
      <c r="O907" s="60">
        <v>45384</v>
      </c>
      <c r="P907" s="17">
        <f t="shared" si="160"/>
        <v>45535</v>
      </c>
      <c r="Q907" s="31">
        <v>5</v>
      </c>
      <c r="R907" s="32">
        <v>60</v>
      </c>
      <c r="S907" s="32">
        <f t="shared" si="157"/>
        <v>4</v>
      </c>
      <c r="T907" s="32">
        <f t="shared" si="162"/>
        <v>56</v>
      </c>
      <c r="U907" s="34">
        <v>0.2</v>
      </c>
      <c r="V907" s="302">
        <v>78593</v>
      </c>
      <c r="W907" s="35">
        <f t="shared" si="158"/>
        <v>1309.8833333333334</v>
      </c>
      <c r="X907" s="35">
        <f t="shared" si="159"/>
        <v>5239.5333333333338</v>
      </c>
      <c r="Y907" s="35"/>
      <c r="Z907" s="35">
        <f t="shared" si="161"/>
        <v>73353.46666666666</v>
      </c>
      <c r="AA907" s="66"/>
      <c r="AB907" s="119"/>
      <c r="AC907" s="487"/>
    </row>
    <row r="908" spans="1:29" s="207" customFormat="1" ht="90" x14ac:dyDescent="0.25">
      <c r="A908" s="52">
        <v>87</v>
      </c>
      <c r="B908" s="197" t="s">
        <v>110</v>
      </c>
      <c r="C908" s="252" t="s">
        <v>1372</v>
      </c>
      <c r="D908" s="253"/>
      <c r="E908" s="516" t="s">
        <v>1373</v>
      </c>
      <c r="F908" s="516" t="s">
        <v>1166</v>
      </c>
      <c r="G908" s="517" t="s">
        <v>1167</v>
      </c>
      <c r="H908" s="149" t="s">
        <v>43</v>
      </c>
      <c r="I908" s="378" t="s">
        <v>1168</v>
      </c>
      <c r="J908" s="516" t="s">
        <v>1264</v>
      </c>
      <c r="K908" s="518"/>
      <c r="L908" s="519">
        <v>3300</v>
      </c>
      <c r="M908" s="520"/>
      <c r="N908" s="521" t="s">
        <v>1169</v>
      </c>
      <c r="O908" s="347">
        <v>45384</v>
      </c>
      <c r="P908" s="17">
        <f t="shared" si="160"/>
        <v>45535</v>
      </c>
      <c r="Q908" s="153">
        <v>5</v>
      </c>
      <c r="R908" s="49">
        <v>60</v>
      </c>
      <c r="S908" s="49">
        <f t="shared" si="157"/>
        <v>4</v>
      </c>
      <c r="T908" s="49">
        <f t="shared" si="162"/>
        <v>56</v>
      </c>
      <c r="U908" s="154">
        <v>0.2</v>
      </c>
      <c r="V908" s="522">
        <v>78593</v>
      </c>
      <c r="W908" s="51">
        <f t="shared" si="158"/>
        <v>1309.8833333333334</v>
      </c>
      <c r="X908" s="51">
        <f t="shared" si="159"/>
        <v>5239.5333333333338</v>
      </c>
      <c r="Y908" s="51"/>
      <c r="Z908" s="51">
        <f t="shared" si="161"/>
        <v>73353.46666666666</v>
      </c>
      <c r="AA908" s="197"/>
      <c r="AB908" s="383"/>
      <c r="AC908" s="487"/>
    </row>
    <row r="909" spans="1:29" s="207" customFormat="1" ht="90" x14ac:dyDescent="0.25">
      <c r="A909" s="22">
        <v>88</v>
      </c>
      <c r="B909" s="66" t="s">
        <v>110</v>
      </c>
      <c r="C909" s="164" t="s">
        <v>1372</v>
      </c>
      <c r="D909" s="133"/>
      <c r="E909" s="421" t="s">
        <v>1373</v>
      </c>
      <c r="F909" s="421" t="s">
        <v>1166</v>
      </c>
      <c r="G909" s="439" t="s">
        <v>1167</v>
      </c>
      <c r="H909" s="23" t="s">
        <v>43</v>
      </c>
      <c r="I909" s="68" t="s">
        <v>1168</v>
      </c>
      <c r="J909" s="421" t="s">
        <v>1264</v>
      </c>
      <c r="K909" s="23"/>
      <c r="L909" s="421">
        <v>3300</v>
      </c>
      <c r="M909" s="513"/>
      <c r="N909" s="386" t="s">
        <v>1169</v>
      </c>
      <c r="O909" s="60">
        <v>45384</v>
      </c>
      <c r="P909" s="17">
        <f t="shared" si="160"/>
        <v>45535</v>
      </c>
      <c r="Q909" s="31">
        <v>5</v>
      </c>
      <c r="R909" s="32">
        <v>60</v>
      </c>
      <c r="S909" s="32">
        <f t="shared" si="157"/>
        <v>4</v>
      </c>
      <c r="T909" s="32">
        <f t="shared" si="162"/>
        <v>56</v>
      </c>
      <c r="U909" s="34">
        <v>0.2</v>
      </c>
      <c r="V909" s="302">
        <v>78593</v>
      </c>
      <c r="W909" s="35">
        <f t="shared" si="158"/>
        <v>1309.8833333333334</v>
      </c>
      <c r="X909" s="35">
        <f t="shared" si="159"/>
        <v>5239.5333333333338</v>
      </c>
      <c r="Y909" s="35"/>
      <c r="Z909" s="35">
        <f t="shared" si="161"/>
        <v>73353.46666666666</v>
      </c>
      <c r="AA909" s="66"/>
      <c r="AB909" s="119"/>
      <c r="AC909" s="487"/>
    </row>
    <row r="910" spans="1:29" s="207" customFormat="1" ht="90.75" thickBot="1" x14ac:dyDescent="0.3">
      <c r="A910" s="121">
        <v>89</v>
      </c>
      <c r="B910" s="97" t="s">
        <v>110</v>
      </c>
      <c r="C910" s="185" t="s">
        <v>1372</v>
      </c>
      <c r="D910" s="348"/>
      <c r="E910" s="259" t="s">
        <v>1373</v>
      </c>
      <c r="F910" s="259" t="s">
        <v>1166</v>
      </c>
      <c r="G910" s="481" t="s">
        <v>1167</v>
      </c>
      <c r="H910" s="42" t="s">
        <v>43</v>
      </c>
      <c r="I910" s="267" t="s">
        <v>1168</v>
      </c>
      <c r="J910" s="259" t="s">
        <v>1264</v>
      </c>
      <c r="K910" s="42"/>
      <c r="L910" s="259">
        <v>3300</v>
      </c>
      <c r="M910" s="523"/>
      <c r="N910" s="391" t="s">
        <v>1169</v>
      </c>
      <c r="O910" s="47">
        <v>45384</v>
      </c>
      <c r="P910" s="17">
        <f t="shared" si="160"/>
        <v>45535</v>
      </c>
      <c r="Q910" s="48">
        <v>5</v>
      </c>
      <c r="R910" s="56">
        <v>60</v>
      </c>
      <c r="S910" s="56">
        <f t="shared" si="157"/>
        <v>4</v>
      </c>
      <c r="T910" s="56">
        <f t="shared" si="162"/>
        <v>56</v>
      </c>
      <c r="U910" s="50">
        <v>0.2</v>
      </c>
      <c r="V910" s="503">
        <v>78593</v>
      </c>
      <c r="W910" s="57">
        <f t="shared" si="158"/>
        <v>1309.8833333333334</v>
      </c>
      <c r="X910" s="57">
        <f t="shared" si="159"/>
        <v>5239.5333333333338</v>
      </c>
      <c r="Y910" s="57"/>
      <c r="Z910" s="57">
        <f t="shared" si="161"/>
        <v>73353.46666666666</v>
      </c>
      <c r="AA910" s="97"/>
      <c r="AB910" s="122"/>
      <c r="AC910" s="495"/>
    </row>
    <row r="911" spans="1:29" s="5" customFormat="1" ht="15.75" thickBot="1" x14ac:dyDescent="0.3">
      <c r="A911" s="103">
        <f>A910</f>
        <v>89</v>
      </c>
      <c r="B911" s="104"/>
      <c r="C911" s="105" t="s">
        <v>1374</v>
      </c>
      <c r="D911" s="106"/>
      <c r="E911" s="106"/>
      <c r="F911" s="106"/>
      <c r="G911" s="330"/>
      <c r="H911" s="106"/>
      <c r="I911" s="106"/>
      <c r="J911" s="103"/>
      <c r="K911" s="103"/>
      <c r="L911" s="103"/>
      <c r="M911" s="103"/>
      <c r="N911" s="103"/>
      <c r="O911" s="125"/>
      <c r="P911" s="108" t="s">
        <v>30</v>
      </c>
      <c r="Q911" s="104"/>
      <c r="R911" s="104"/>
      <c r="S911" s="104"/>
      <c r="T911" s="127"/>
      <c r="U911" s="104"/>
      <c r="V911" s="110">
        <f>SUM(V822:V910)</f>
        <v>9466202.7357999962</v>
      </c>
      <c r="W911" s="110">
        <f t="shared" ref="W911:Z911" si="163">SUM(W822:W910)</f>
        <v>70267.652263333352</v>
      </c>
      <c r="X911" s="110">
        <f t="shared" si="163"/>
        <v>7120458.1860833298</v>
      </c>
      <c r="Y911" s="110" t="e">
        <f t="shared" si="163"/>
        <v>#REF!</v>
      </c>
      <c r="Z911" s="110">
        <f t="shared" si="163"/>
        <v>2345744.5497166668</v>
      </c>
      <c r="AA911" s="104"/>
      <c r="AB911" s="109"/>
      <c r="AC911" s="111"/>
    </row>
    <row r="912" spans="1:29" x14ac:dyDescent="0.25">
      <c r="A912" s="39"/>
      <c r="B912" s="112"/>
      <c r="C912" s="113"/>
      <c r="D912" s="114"/>
      <c r="E912" s="112"/>
      <c r="F912" s="112"/>
      <c r="G912" s="112"/>
      <c r="H912" s="112"/>
      <c r="I912" s="112"/>
      <c r="J912" s="129" t="s">
        <v>30</v>
      </c>
      <c r="K912" s="112"/>
      <c r="L912" s="112"/>
      <c r="M912" s="115"/>
      <c r="N912" s="112"/>
      <c r="O912" s="116"/>
      <c r="P912" s="17" t="s">
        <v>30</v>
      </c>
      <c r="Q912" s="112"/>
      <c r="R912" s="112"/>
      <c r="S912" s="112"/>
      <c r="T912" s="89"/>
      <c r="U912" s="112"/>
      <c r="V912" s="171"/>
      <c r="W912" s="36" t="s">
        <v>30</v>
      </c>
      <c r="X912" s="36" t="s">
        <v>30</v>
      </c>
      <c r="Y912" s="352" t="s">
        <v>30</v>
      </c>
      <c r="Z912" s="91">
        <f>V911-X911</f>
        <v>2345744.5497166663</v>
      </c>
      <c r="AA912" s="112"/>
      <c r="AB912" s="115"/>
      <c r="AC912" s="118"/>
    </row>
    <row r="913" spans="1:30" x14ac:dyDescent="0.25">
      <c r="A913" s="621">
        <v>1</v>
      </c>
      <c r="B913" s="137">
        <v>381</v>
      </c>
      <c r="C913" s="665" t="s">
        <v>1375</v>
      </c>
      <c r="D913" s="656"/>
      <c r="E913" s="655"/>
      <c r="F913" s="655" t="s">
        <v>31</v>
      </c>
      <c r="G913" s="671" t="s">
        <v>30</v>
      </c>
      <c r="H913" s="655" t="s">
        <v>32</v>
      </c>
      <c r="I913" s="657" t="s">
        <v>1168</v>
      </c>
      <c r="J913" s="655" t="s">
        <v>1376</v>
      </c>
      <c r="K913" s="655"/>
      <c r="L913" s="658">
        <v>53291</v>
      </c>
      <c r="M913" s="659"/>
      <c r="N913" s="650"/>
      <c r="O913" s="660">
        <v>37966</v>
      </c>
      <c r="P913" s="652">
        <f t="shared" ref="P913:P925" si="164">+$P$2</f>
        <v>45535</v>
      </c>
      <c r="Q913" s="667">
        <v>7</v>
      </c>
      <c r="R913" s="658">
        <v>84</v>
      </c>
      <c r="S913" s="658">
        <f>R913</f>
        <v>84</v>
      </c>
      <c r="T913" s="658">
        <f>R913-S913</f>
        <v>0</v>
      </c>
      <c r="U913" s="661">
        <v>0.15</v>
      </c>
      <c r="V913" s="117">
        <v>50958.78</v>
      </c>
      <c r="W913" s="117">
        <v>0</v>
      </c>
      <c r="X913" s="117">
        <v>50958.78</v>
      </c>
      <c r="Y913" s="626" t="e">
        <f>V913-#REF!</f>
        <v>#REF!</v>
      </c>
      <c r="Z913" s="117">
        <f t="shared" ref="Z913:Z925" si="165">V913-X913</f>
        <v>0</v>
      </c>
      <c r="AA913" s="655" t="s">
        <v>45</v>
      </c>
      <c r="AB913" s="659" t="s">
        <v>37</v>
      </c>
      <c r="AC913" s="630" t="s">
        <v>381</v>
      </c>
      <c r="AD913" s="663">
        <v>15</v>
      </c>
    </row>
    <row r="914" spans="1:30" s="38" customFormat="1" x14ac:dyDescent="0.25">
      <c r="A914" s="621">
        <v>2</v>
      </c>
      <c r="B914" s="137">
        <v>407</v>
      </c>
      <c r="C914" s="632" t="s">
        <v>1377</v>
      </c>
      <c r="D914" s="648"/>
      <c r="E914" s="137"/>
      <c r="F914" s="137" t="s">
        <v>229</v>
      </c>
      <c r="G914" s="671" t="s">
        <v>30</v>
      </c>
      <c r="H914" s="137" t="s">
        <v>32</v>
      </c>
      <c r="I914" s="657" t="s">
        <v>1168</v>
      </c>
      <c r="J914" s="137" t="s">
        <v>1376</v>
      </c>
      <c r="K914" s="137"/>
      <c r="L914" s="649">
        <v>53095</v>
      </c>
      <c r="M914" s="138"/>
      <c r="N914" s="650"/>
      <c r="O914" s="651">
        <v>37901</v>
      </c>
      <c r="P914" s="652">
        <f t="shared" si="164"/>
        <v>45535</v>
      </c>
      <c r="Q914" s="653">
        <v>7</v>
      </c>
      <c r="R914" s="649">
        <v>84</v>
      </c>
      <c r="S914" s="649">
        <f>R914</f>
        <v>84</v>
      </c>
      <c r="T914" s="649">
        <f t="shared" ref="T914:T925" si="166">R914-S914</f>
        <v>0</v>
      </c>
      <c r="U914" s="654">
        <v>0.15</v>
      </c>
      <c r="V914" s="626">
        <v>52480</v>
      </c>
      <c r="W914" s="117">
        <v>0</v>
      </c>
      <c r="X914" s="626">
        <v>52480</v>
      </c>
      <c r="Y914" s="626" t="e">
        <f>V914-#REF!</f>
        <v>#REF!</v>
      </c>
      <c r="Z914" s="117">
        <f t="shared" si="165"/>
        <v>0</v>
      </c>
      <c r="AA914" s="137" t="s">
        <v>45</v>
      </c>
      <c r="AB914" s="138" t="s">
        <v>37</v>
      </c>
      <c r="AC914" s="630" t="s">
        <v>381</v>
      </c>
      <c r="AD914" s="631">
        <v>15</v>
      </c>
    </row>
    <row r="915" spans="1:30" s="38" customFormat="1" x14ac:dyDescent="0.25">
      <c r="A915" s="621">
        <v>3</v>
      </c>
      <c r="B915" s="137">
        <v>770</v>
      </c>
      <c r="C915" s="632" t="s">
        <v>1378</v>
      </c>
      <c r="D915" s="648" t="s">
        <v>1379</v>
      </c>
      <c r="E915" s="137"/>
      <c r="F915" s="137" t="s">
        <v>31</v>
      </c>
      <c r="G915" s="671" t="s">
        <v>30</v>
      </c>
      <c r="H915" s="137" t="s">
        <v>43</v>
      </c>
      <c r="I915" s="657" t="s">
        <v>1168</v>
      </c>
      <c r="J915" s="137" t="s">
        <v>1376</v>
      </c>
      <c r="K915" s="137"/>
      <c r="L915" s="649">
        <v>3313</v>
      </c>
      <c r="M915" s="138"/>
      <c r="N915" s="650"/>
      <c r="O915" s="651">
        <v>39801</v>
      </c>
      <c r="P915" s="652">
        <f t="shared" si="164"/>
        <v>45535</v>
      </c>
      <c r="Q915" s="653">
        <v>7</v>
      </c>
      <c r="R915" s="649">
        <v>84</v>
      </c>
      <c r="S915" s="649">
        <f>R915</f>
        <v>84</v>
      </c>
      <c r="T915" s="649">
        <f t="shared" si="166"/>
        <v>0</v>
      </c>
      <c r="U915" s="654">
        <v>0.15</v>
      </c>
      <c r="V915" s="626">
        <v>100935</v>
      </c>
      <c r="W915" s="117">
        <v>0</v>
      </c>
      <c r="X915" s="626">
        <v>100935</v>
      </c>
      <c r="Y915" s="626" t="e">
        <f>V915-#REF!</f>
        <v>#REF!</v>
      </c>
      <c r="Z915" s="117">
        <f t="shared" si="165"/>
        <v>0</v>
      </c>
      <c r="AA915" s="137"/>
      <c r="AB915" s="138"/>
      <c r="AC915" s="630"/>
      <c r="AD915" s="631">
        <v>15</v>
      </c>
    </row>
    <row r="916" spans="1:30" s="38" customFormat="1" x14ac:dyDescent="0.25">
      <c r="A916" s="621">
        <v>4</v>
      </c>
      <c r="B916" s="137">
        <v>1070</v>
      </c>
      <c r="C916" s="632" t="s">
        <v>1380</v>
      </c>
      <c r="D916" s="137" t="s">
        <v>1381</v>
      </c>
      <c r="E916" s="137"/>
      <c r="F916" s="137" t="s">
        <v>229</v>
      </c>
      <c r="G916" s="671" t="s">
        <v>30</v>
      </c>
      <c r="H916" s="137" t="s">
        <v>32</v>
      </c>
      <c r="I916" s="657" t="s">
        <v>1168</v>
      </c>
      <c r="J916" s="137" t="s">
        <v>1376</v>
      </c>
      <c r="K916" s="137"/>
      <c r="L916" s="649" t="s">
        <v>1382</v>
      </c>
      <c r="M916" s="138"/>
      <c r="N916" s="650"/>
      <c r="O916" s="651">
        <v>42016</v>
      </c>
      <c r="P916" s="652">
        <f t="shared" si="164"/>
        <v>45535</v>
      </c>
      <c r="Q916" s="653">
        <v>7</v>
      </c>
      <c r="R916" s="649">
        <v>84</v>
      </c>
      <c r="S916" s="649">
        <f>R916</f>
        <v>84</v>
      </c>
      <c r="T916" s="649">
        <f t="shared" si="166"/>
        <v>0</v>
      </c>
      <c r="U916" s="654">
        <v>0.15</v>
      </c>
      <c r="V916" s="626">
        <v>545081.96799999988</v>
      </c>
      <c r="W916" s="117">
        <v>0</v>
      </c>
      <c r="X916" s="626">
        <v>545081.96799999988</v>
      </c>
      <c r="Y916" s="626" t="e">
        <f>V916-#REF!</f>
        <v>#REF!</v>
      </c>
      <c r="Z916" s="117">
        <f t="shared" si="165"/>
        <v>0</v>
      </c>
      <c r="AA916" s="137" t="s">
        <v>45</v>
      </c>
      <c r="AB916" s="138" t="s">
        <v>37</v>
      </c>
      <c r="AC916" s="676"/>
      <c r="AD916" s="631">
        <v>15</v>
      </c>
    </row>
    <row r="917" spans="1:30" s="38" customFormat="1" x14ac:dyDescent="0.25">
      <c r="A917" s="22">
        <v>5</v>
      </c>
      <c r="B917" s="23">
        <v>1448</v>
      </c>
      <c r="C917" s="93" t="s">
        <v>1383</v>
      </c>
      <c r="D917" s="23" t="s">
        <v>1384</v>
      </c>
      <c r="E917" s="23"/>
      <c r="F917" s="23" t="s">
        <v>229</v>
      </c>
      <c r="G917" s="439" t="s">
        <v>30</v>
      </c>
      <c r="H917" s="23" t="s">
        <v>43</v>
      </c>
      <c r="I917" s="68" t="s">
        <v>1168</v>
      </c>
      <c r="J917" s="23" t="s">
        <v>1376</v>
      </c>
      <c r="K917" s="23"/>
      <c r="L917" s="32" t="s">
        <v>1385</v>
      </c>
      <c r="M917" s="28"/>
      <c r="N917" s="29"/>
      <c r="O917" s="30">
        <v>43279</v>
      </c>
      <c r="P917" s="17">
        <f t="shared" si="164"/>
        <v>45535</v>
      </c>
      <c r="Q917" s="31">
        <v>7</v>
      </c>
      <c r="R917" s="32">
        <v>84</v>
      </c>
      <c r="S917" s="32">
        <f t="shared" ref="S917:S925" si="167">DATEDIF(O917,P917,"M")</f>
        <v>74</v>
      </c>
      <c r="T917" s="32">
        <f t="shared" si="166"/>
        <v>10</v>
      </c>
      <c r="U917" s="34">
        <v>0.15</v>
      </c>
      <c r="V917" s="35">
        <v>79500.3</v>
      </c>
      <c r="W917" s="36">
        <f t="shared" si="158"/>
        <v>946.43214285714294</v>
      </c>
      <c r="X917" s="36">
        <f t="shared" ref="X917:X925" si="168">S917*W917</f>
        <v>70035.978571428583</v>
      </c>
      <c r="Y917" s="35" t="e">
        <f>V917-#REF!</f>
        <v>#REF!</v>
      </c>
      <c r="Z917" s="36">
        <f t="shared" si="165"/>
        <v>9464.3214285714203</v>
      </c>
      <c r="AA917" s="23" t="s">
        <v>45</v>
      </c>
      <c r="AB917" s="28" t="s">
        <v>37</v>
      </c>
      <c r="AC917" s="524"/>
    </row>
    <row r="918" spans="1:30" s="38" customFormat="1" x14ac:dyDescent="0.25">
      <c r="A918" s="22">
        <v>6</v>
      </c>
      <c r="B918" s="23">
        <v>1449</v>
      </c>
      <c r="C918" s="93" t="s">
        <v>1383</v>
      </c>
      <c r="D918" s="23" t="s">
        <v>1386</v>
      </c>
      <c r="E918" s="23"/>
      <c r="F918" s="23" t="s">
        <v>391</v>
      </c>
      <c r="G918" s="439" t="s">
        <v>30</v>
      </c>
      <c r="H918" s="23" t="s">
        <v>43</v>
      </c>
      <c r="I918" s="68" t="s">
        <v>1168</v>
      </c>
      <c r="J918" s="23" t="s">
        <v>1376</v>
      </c>
      <c r="K918" s="23"/>
      <c r="L918" s="32" t="s">
        <v>1385</v>
      </c>
      <c r="M918" s="28"/>
      <c r="N918" s="29"/>
      <c r="O918" s="30">
        <v>43279</v>
      </c>
      <c r="P918" s="17">
        <f t="shared" si="164"/>
        <v>45535</v>
      </c>
      <c r="Q918" s="31">
        <v>7</v>
      </c>
      <c r="R918" s="32">
        <v>84</v>
      </c>
      <c r="S918" s="32">
        <f t="shared" si="167"/>
        <v>74</v>
      </c>
      <c r="T918" s="32">
        <f t="shared" si="166"/>
        <v>10</v>
      </c>
      <c r="U918" s="34">
        <v>0.15</v>
      </c>
      <c r="V918" s="35">
        <v>79500.3</v>
      </c>
      <c r="W918" s="36">
        <f t="shared" si="158"/>
        <v>946.43214285714294</v>
      </c>
      <c r="X918" s="36">
        <f t="shared" si="168"/>
        <v>70035.978571428583</v>
      </c>
      <c r="Y918" s="35" t="e">
        <f>V918-#REF!</f>
        <v>#REF!</v>
      </c>
      <c r="Z918" s="36">
        <f t="shared" si="165"/>
        <v>9464.3214285714203</v>
      </c>
      <c r="AA918" s="23" t="s">
        <v>45</v>
      </c>
      <c r="AB918" s="28" t="s">
        <v>37</v>
      </c>
      <c r="AC918" s="524"/>
    </row>
    <row r="919" spans="1:30" s="38" customFormat="1" x14ac:dyDescent="0.25">
      <c r="A919" s="22">
        <v>7</v>
      </c>
      <c r="B919" s="23">
        <v>1450</v>
      </c>
      <c r="C919" s="93" t="s">
        <v>1383</v>
      </c>
      <c r="D919" s="23" t="s">
        <v>1387</v>
      </c>
      <c r="E919" s="23"/>
      <c r="F919" s="23" t="s">
        <v>389</v>
      </c>
      <c r="G919" s="439" t="s">
        <v>30</v>
      </c>
      <c r="H919" s="23" t="s">
        <v>65</v>
      </c>
      <c r="I919" s="68" t="s">
        <v>1168</v>
      </c>
      <c r="J919" s="23" t="s">
        <v>1376</v>
      </c>
      <c r="K919" s="23"/>
      <c r="L919" s="32" t="s">
        <v>1385</v>
      </c>
      <c r="M919" s="28"/>
      <c r="N919" s="29"/>
      <c r="O919" s="30">
        <v>43279</v>
      </c>
      <c r="P919" s="17">
        <f t="shared" si="164"/>
        <v>45535</v>
      </c>
      <c r="Q919" s="31">
        <v>7</v>
      </c>
      <c r="R919" s="32">
        <v>84</v>
      </c>
      <c r="S919" s="32">
        <f t="shared" si="167"/>
        <v>74</v>
      </c>
      <c r="T919" s="32">
        <f t="shared" si="166"/>
        <v>10</v>
      </c>
      <c r="U919" s="34">
        <v>0.15</v>
      </c>
      <c r="V919" s="35">
        <v>79500.3</v>
      </c>
      <c r="W919" s="36">
        <f t="shared" si="158"/>
        <v>946.43214285714294</v>
      </c>
      <c r="X919" s="36">
        <f t="shared" si="168"/>
        <v>70035.978571428583</v>
      </c>
      <c r="Y919" s="35" t="e">
        <f>V919-#REF!</f>
        <v>#REF!</v>
      </c>
      <c r="Z919" s="36">
        <f t="shared" si="165"/>
        <v>9464.3214285714203</v>
      </c>
      <c r="AA919" s="23" t="s">
        <v>45</v>
      </c>
      <c r="AB919" s="28" t="s">
        <v>37</v>
      </c>
      <c r="AC919" s="524"/>
    </row>
    <row r="920" spans="1:30" s="38" customFormat="1" x14ac:dyDescent="0.25">
      <c r="A920" s="22">
        <v>8</v>
      </c>
      <c r="B920" s="23">
        <v>1568</v>
      </c>
      <c r="C920" s="93" t="s">
        <v>1388</v>
      </c>
      <c r="D920" s="23" t="s">
        <v>1389</v>
      </c>
      <c r="E920" s="23"/>
      <c r="F920" s="23" t="s">
        <v>73</v>
      </c>
      <c r="G920" s="439" t="s">
        <v>30</v>
      </c>
      <c r="H920" s="23" t="s">
        <v>65</v>
      </c>
      <c r="I920" s="68" t="s">
        <v>1168</v>
      </c>
      <c r="J920" s="23" t="s">
        <v>1376</v>
      </c>
      <c r="K920" s="23"/>
      <c r="L920" s="32" t="s">
        <v>1390</v>
      </c>
      <c r="M920" s="28"/>
      <c r="N920" s="29"/>
      <c r="O920" s="30">
        <v>43762</v>
      </c>
      <c r="P920" s="17">
        <f t="shared" si="164"/>
        <v>45535</v>
      </c>
      <c r="Q920" s="31">
        <v>7</v>
      </c>
      <c r="R920" s="32">
        <v>84</v>
      </c>
      <c r="S920" s="32">
        <f t="shared" si="167"/>
        <v>58</v>
      </c>
      <c r="T920" s="32">
        <f t="shared" si="166"/>
        <v>26</v>
      </c>
      <c r="U920" s="34">
        <v>0.15</v>
      </c>
      <c r="V920" s="35">
        <v>54600.800000000003</v>
      </c>
      <c r="W920" s="36">
        <f t="shared" si="158"/>
        <v>650.0095238095239</v>
      </c>
      <c r="X920" s="36">
        <f t="shared" si="168"/>
        <v>37700.552380952387</v>
      </c>
      <c r="Y920" s="35" t="e">
        <f>V920-#REF!</f>
        <v>#REF!</v>
      </c>
      <c r="Z920" s="36">
        <f t="shared" si="165"/>
        <v>16900.247619047615</v>
      </c>
      <c r="AA920" s="23" t="s">
        <v>45</v>
      </c>
      <c r="AB920" s="28" t="s">
        <v>37</v>
      </c>
      <c r="AC920" s="524"/>
    </row>
    <row r="921" spans="1:30" s="38" customFormat="1" x14ac:dyDescent="0.25">
      <c r="A921" s="22">
        <v>9</v>
      </c>
      <c r="B921" s="23">
        <v>1569</v>
      </c>
      <c r="C921" s="93" t="s">
        <v>1388</v>
      </c>
      <c r="D921" s="23" t="s">
        <v>1391</v>
      </c>
      <c r="E921" s="23"/>
      <c r="F921" s="23" t="s">
        <v>73</v>
      </c>
      <c r="G921" s="439" t="s">
        <v>30</v>
      </c>
      <c r="H921" s="23" t="s">
        <v>65</v>
      </c>
      <c r="I921" s="68" t="s">
        <v>1168</v>
      </c>
      <c r="J921" s="23" t="s">
        <v>1376</v>
      </c>
      <c r="K921" s="23"/>
      <c r="L921" s="32" t="s">
        <v>1390</v>
      </c>
      <c r="M921" s="28"/>
      <c r="N921" s="29"/>
      <c r="O921" s="30">
        <v>43762</v>
      </c>
      <c r="P921" s="17">
        <f t="shared" si="164"/>
        <v>45535</v>
      </c>
      <c r="Q921" s="31">
        <v>7</v>
      </c>
      <c r="R921" s="32">
        <v>84</v>
      </c>
      <c r="S921" s="32">
        <f t="shared" si="167"/>
        <v>58</v>
      </c>
      <c r="T921" s="32">
        <f t="shared" si="166"/>
        <v>26</v>
      </c>
      <c r="U921" s="34">
        <v>0.15</v>
      </c>
      <c r="V921" s="35">
        <v>54600.800000000003</v>
      </c>
      <c r="W921" s="36">
        <f t="shared" si="158"/>
        <v>650.0095238095239</v>
      </c>
      <c r="X921" s="36">
        <f t="shared" si="168"/>
        <v>37700.552380952387</v>
      </c>
      <c r="Y921" s="35" t="e">
        <f>V921-#REF!</f>
        <v>#REF!</v>
      </c>
      <c r="Z921" s="36">
        <f t="shared" si="165"/>
        <v>16900.247619047615</v>
      </c>
      <c r="AA921" s="23" t="s">
        <v>45</v>
      </c>
      <c r="AB921" s="28" t="s">
        <v>37</v>
      </c>
      <c r="AC921" s="524"/>
    </row>
    <row r="922" spans="1:30" s="38" customFormat="1" x14ac:dyDescent="0.25">
      <c r="A922" s="22">
        <v>10</v>
      </c>
      <c r="B922" s="23">
        <v>1570</v>
      </c>
      <c r="C922" s="93" t="s">
        <v>1388</v>
      </c>
      <c r="D922" s="23" t="s">
        <v>1392</v>
      </c>
      <c r="E922" s="23"/>
      <c r="F922" s="23" t="s">
        <v>73</v>
      </c>
      <c r="G922" s="439" t="s">
        <v>30</v>
      </c>
      <c r="H922" s="23" t="s">
        <v>65</v>
      </c>
      <c r="I922" s="68" t="s">
        <v>1168</v>
      </c>
      <c r="J922" s="23" t="s">
        <v>1376</v>
      </c>
      <c r="K922" s="23"/>
      <c r="L922" s="32" t="s">
        <v>1390</v>
      </c>
      <c r="M922" s="28"/>
      <c r="N922" s="29"/>
      <c r="O922" s="30">
        <v>43762</v>
      </c>
      <c r="P922" s="17">
        <f t="shared" si="164"/>
        <v>45535</v>
      </c>
      <c r="Q922" s="31">
        <v>7</v>
      </c>
      <c r="R922" s="32">
        <v>84</v>
      </c>
      <c r="S922" s="32">
        <f t="shared" si="167"/>
        <v>58</v>
      </c>
      <c r="T922" s="32">
        <f t="shared" si="166"/>
        <v>26</v>
      </c>
      <c r="U922" s="34">
        <v>0.15</v>
      </c>
      <c r="V922" s="35">
        <v>54600.800000000003</v>
      </c>
      <c r="W922" s="36">
        <f t="shared" si="158"/>
        <v>650.0095238095239</v>
      </c>
      <c r="X922" s="36">
        <f t="shared" si="168"/>
        <v>37700.552380952387</v>
      </c>
      <c r="Y922" s="35" t="e">
        <f>V922-#REF!</f>
        <v>#REF!</v>
      </c>
      <c r="Z922" s="36">
        <f t="shared" si="165"/>
        <v>16900.247619047615</v>
      </c>
      <c r="AA922" s="23" t="s">
        <v>45</v>
      </c>
      <c r="AB922" s="28" t="s">
        <v>37</v>
      </c>
      <c r="AC922" s="524"/>
    </row>
    <row r="923" spans="1:30" s="38" customFormat="1" x14ac:dyDescent="0.25">
      <c r="A923" s="22">
        <v>11</v>
      </c>
      <c r="B923" s="23">
        <v>1571</v>
      </c>
      <c r="C923" s="93" t="s">
        <v>1388</v>
      </c>
      <c r="D923" s="23" t="s">
        <v>1393</v>
      </c>
      <c r="E923" s="23"/>
      <c r="F923" s="23" t="s">
        <v>73</v>
      </c>
      <c r="G923" s="439" t="s">
        <v>30</v>
      </c>
      <c r="H923" s="23" t="s">
        <v>65</v>
      </c>
      <c r="I923" s="68" t="s">
        <v>1168</v>
      </c>
      <c r="J923" s="23" t="s">
        <v>1376</v>
      </c>
      <c r="K923" s="23"/>
      <c r="L923" s="32" t="s">
        <v>1390</v>
      </c>
      <c r="M923" s="28"/>
      <c r="N923" s="29"/>
      <c r="O923" s="30">
        <v>43762</v>
      </c>
      <c r="P923" s="17">
        <f t="shared" si="164"/>
        <v>45535</v>
      </c>
      <c r="Q923" s="31">
        <v>7</v>
      </c>
      <c r="R923" s="32">
        <v>84</v>
      </c>
      <c r="S923" s="32">
        <f t="shared" si="167"/>
        <v>58</v>
      </c>
      <c r="T923" s="32">
        <f t="shared" si="166"/>
        <v>26</v>
      </c>
      <c r="U923" s="34">
        <v>0.15</v>
      </c>
      <c r="V923" s="35">
        <v>54600.800000000003</v>
      </c>
      <c r="W923" s="36">
        <f t="shared" si="158"/>
        <v>650.0095238095239</v>
      </c>
      <c r="X923" s="36">
        <f t="shared" si="168"/>
        <v>37700.552380952387</v>
      </c>
      <c r="Y923" s="35" t="e">
        <f>V923-#REF!</f>
        <v>#REF!</v>
      </c>
      <c r="Z923" s="36">
        <f t="shared" si="165"/>
        <v>16900.247619047615</v>
      </c>
      <c r="AA923" s="23" t="s">
        <v>45</v>
      </c>
      <c r="AB923" s="28" t="s">
        <v>37</v>
      </c>
      <c r="AC923" s="524"/>
    </row>
    <row r="924" spans="1:30" s="38" customFormat="1" x14ac:dyDescent="0.25">
      <c r="A924" s="22">
        <v>12</v>
      </c>
      <c r="B924" s="23">
        <v>1572</v>
      </c>
      <c r="C924" s="93" t="s">
        <v>1388</v>
      </c>
      <c r="D924" s="23" t="s">
        <v>1394</v>
      </c>
      <c r="E924" s="23"/>
      <c r="F924" s="23" t="s">
        <v>73</v>
      </c>
      <c r="G924" s="439" t="s">
        <v>30</v>
      </c>
      <c r="H924" s="23" t="s">
        <v>65</v>
      </c>
      <c r="I924" s="68" t="s">
        <v>1168</v>
      </c>
      <c r="J924" s="23" t="s">
        <v>1376</v>
      </c>
      <c r="K924" s="23"/>
      <c r="L924" s="32" t="s">
        <v>1390</v>
      </c>
      <c r="M924" s="23"/>
      <c r="N924" s="29"/>
      <c r="O924" s="60">
        <v>43762</v>
      </c>
      <c r="P924" s="17">
        <f t="shared" si="164"/>
        <v>45535</v>
      </c>
      <c r="Q924" s="31">
        <v>7</v>
      </c>
      <c r="R924" s="32">
        <v>84</v>
      </c>
      <c r="S924" s="32">
        <f t="shared" si="167"/>
        <v>58</v>
      </c>
      <c r="T924" s="32">
        <f t="shared" si="166"/>
        <v>26</v>
      </c>
      <c r="U924" s="34">
        <v>0.15</v>
      </c>
      <c r="V924" s="35">
        <v>54600.800000000003</v>
      </c>
      <c r="W924" s="35">
        <f t="shared" si="158"/>
        <v>650.0095238095239</v>
      </c>
      <c r="X924" s="35">
        <f t="shared" si="168"/>
        <v>37700.552380952387</v>
      </c>
      <c r="Y924" s="35" t="e">
        <f>V924-#REF!</f>
        <v>#REF!</v>
      </c>
      <c r="Z924" s="35">
        <f t="shared" si="165"/>
        <v>16900.247619047615</v>
      </c>
      <c r="AA924" s="23" t="s">
        <v>45</v>
      </c>
      <c r="AB924" s="28" t="s">
        <v>37</v>
      </c>
      <c r="AC924" s="524"/>
    </row>
    <row r="925" spans="1:30" s="207" customFormat="1" ht="52.5" thickBot="1" x14ac:dyDescent="0.3">
      <c r="A925" s="121">
        <v>13</v>
      </c>
      <c r="B925" s="97" t="s">
        <v>110</v>
      </c>
      <c r="C925" s="525" t="s">
        <v>1395</v>
      </c>
      <c r="D925" s="296"/>
      <c r="E925" s="526" t="s">
        <v>1396</v>
      </c>
      <c r="F925" s="259" t="s">
        <v>1166</v>
      </c>
      <c r="G925" s="481" t="s">
        <v>1167</v>
      </c>
      <c r="H925" s="42" t="s">
        <v>43</v>
      </c>
      <c r="I925" s="267" t="s">
        <v>1168</v>
      </c>
      <c r="J925" s="42" t="s">
        <v>1376</v>
      </c>
      <c r="K925" s="42"/>
      <c r="L925" s="259">
        <v>3300</v>
      </c>
      <c r="M925" s="42"/>
      <c r="N925" s="46"/>
      <c r="O925" s="47">
        <v>45384</v>
      </c>
      <c r="P925" s="17">
        <f t="shared" si="164"/>
        <v>45535</v>
      </c>
      <c r="Q925" s="48">
        <v>7</v>
      </c>
      <c r="R925" s="56">
        <v>84</v>
      </c>
      <c r="S925" s="56">
        <f t="shared" si="167"/>
        <v>4</v>
      </c>
      <c r="T925" s="56">
        <f t="shared" si="166"/>
        <v>80</v>
      </c>
      <c r="U925" s="50">
        <v>0.15</v>
      </c>
      <c r="V925" s="57">
        <v>63274</v>
      </c>
      <c r="W925" s="57">
        <f t="shared" si="158"/>
        <v>753.26190476190482</v>
      </c>
      <c r="X925" s="57">
        <f t="shared" si="168"/>
        <v>3013.0476190476193</v>
      </c>
      <c r="Y925" s="57"/>
      <c r="Z925" s="57">
        <f t="shared" si="165"/>
        <v>60260.952380952382</v>
      </c>
      <c r="AA925" s="46"/>
      <c r="AB925" s="299"/>
      <c r="AC925" s="102"/>
    </row>
    <row r="926" spans="1:30" s="5" customFormat="1" ht="15.75" thickBot="1" x14ac:dyDescent="0.3">
      <c r="A926" s="103">
        <f>A925</f>
        <v>13</v>
      </c>
      <c r="B926" s="527"/>
      <c r="C926" s="105" t="s">
        <v>1397</v>
      </c>
      <c r="D926" s="528"/>
      <c r="E926" s="527"/>
      <c r="F926" s="527"/>
      <c r="G926" s="529"/>
      <c r="H926" s="527"/>
      <c r="I926" s="527"/>
      <c r="J926" s="530"/>
      <c r="K926" s="527"/>
      <c r="L926" s="527"/>
      <c r="M926" s="531"/>
      <c r="N926" s="527"/>
      <c r="O926" s="532"/>
      <c r="P926" s="108" t="s">
        <v>30</v>
      </c>
      <c r="Q926" s="527"/>
      <c r="R926" s="527"/>
      <c r="S926" s="527"/>
      <c r="T926" s="127"/>
      <c r="U926" s="527"/>
      <c r="V926" s="110">
        <f>SUM(V913:V925)</f>
        <v>1324234.6480000003</v>
      </c>
      <c r="W926" s="110">
        <f>SUM(W913:W925)</f>
        <v>6842.6059523809517</v>
      </c>
      <c r="X926" s="110">
        <f>SUM(X913:X925)</f>
        <v>1151079.493238095</v>
      </c>
      <c r="Y926" s="110" t="e">
        <f t="shared" ref="Y926" si="169">SUM(Y913:Y925)</f>
        <v>#REF!</v>
      </c>
      <c r="Z926" s="110">
        <f>SUM(Z913:Z925)</f>
        <v>173155.15476190473</v>
      </c>
      <c r="AA926" s="527"/>
      <c r="AB926" s="531"/>
      <c r="AC926" s="533"/>
    </row>
    <row r="927" spans="1:30" x14ac:dyDescent="0.25">
      <c r="A927" s="39"/>
      <c r="B927" s="86"/>
      <c r="C927" s="113"/>
      <c r="D927" s="84"/>
      <c r="E927" s="86"/>
      <c r="F927" s="86"/>
      <c r="G927" s="86"/>
      <c r="H927" s="86"/>
      <c r="I927" s="86"/>
      <c r="J927" s="82" t="s">
        <v>30</v>
      </c>
      <c r="K927" s="86"/>
      <c r="L927" s="86"/>
      <c r="M927" s="475"/>
      <c r="N927" s="86"/>
      <c r="O927" s="534"/>
      <c r="P927" s="17" t="s">
        <v>30</v>
      </c>
      <c r="Q927" s="86"/>
      <c r="R927" s="86"/>
      <c r="S927" s="86"/>
      <c r="T927" s="89"/>
      <c r="U927" s="86"/>
      <c r="V927" s="36" t="s">
        <v>30</v>
      </c>
      <c r="W927" s="36" t="s">
        <v>30</v>
      </c>
      <c r="X927" s="36"/>
      <c r="Y927" s="117" t="s">
        <v>30</v>
      </c>
      <c r="Z927" s="91">
        <f>V926-X926</f>
        <v>173155.15476190532</v>
      </c>
      <c r="AA927" s="86"/>
      <c r="AB927" s="475"/>
      <c r="AC927" s="92"/>
    </row>
    <row r="928" spans="1:30" x14ac:dyDescent="0.25">
      <c r="A928" s="621">
        <v>1</v>
      </c>
      <c r="B928" s="137">
        <v>388</v>
      </c>
      <c r="C928" s="632" t="s">
        <v>1398</v>
      </c>
      <c r="D928" s="137" t="s">
        <v>1399</v>
      </c>
      <c r="E928" s="137"/>
      <c r="F928" s="655" t="s">
        <v>31</v>
      </c>
      <c r="G928" s="671" t="s">
        <v>30</v>
      </c>
      <c r="H928" s="655" t="s">
        <v>65</v>
      </c>
      <c r="I928" s="657" t="s">
        <v>1400</v>
      </c>
      <c r="J928" s="655" t="s">
        <v>1401</v>
      </c>
      <c r="K928" s="655"/>
      <c r="L928" s="658" t="s">
        <v>1402</v>
      </c>
      <c r="M928" s="659"/>
      <c r="N928" s="650"/>
      <c r="O928" s="660">
        <v>41430</v>
      </c>
      <c r="P928" s="652">
        <f t="shared" ref="P928:P981" si="170">+$P$2</f>
        <v>45535</v>
      </c>
      <c r="Q928" s="667">
        <v>5</v>
      </c>
      <c r="R928" s="658">
        <v>60</v>
      </c>
      <c r="S928" s="658">
        <f t="shared" ref="S928:S937" si="171">R928</f>
        <v>60</v>
      </c>
      <c r="T928" s="658">
        <f>R928-S928</f>
        <v>0</v>
      </c>
      <c r="U928" s="661">
        <v>0.2</v>
      </c>
      <c r="V928" s="117">
        <v>156124.97</v>
      </c>
      <c r="W928" s="117">
        <v>0</v>
      </c>
      <c r="X928" s="117">
        <v>156124.97</v>
      </c>
      <c r="Y928" s="626" t="e">
        <f>V928-#REF!</f>
        <v>#REF!</v>
      </c>
      <c r="Z928" s="117">
        <f t="shared" ref="Z928:Z981" si="172">V928-X928</f>
        <v>0</v>
      </c>
      <c r="AA928" s="655" t="s">
        <v>45</v>
      </c>
      <c r="AB928" s="659" t="s">
        <v>37</v>
      </c>
      <c r="AC928" s="630"/>
      <c r="AD928" s="663">
        <v>16</v>
      </c>
    </row>
    <row r="929" spans="1:30" s="38" customFormat="1" x14ac:dyDescent="0.25">
      <c r="A929" s="621">
        <v>2</v>
      </c>
      <c r="B929" s="137">
        <v>894</v>
      </c>
      <c r="C929" s="632" t="s">
        <v>1403</v>
      </c>
      <c r="D929" s="137"/>
      <c r="E929" s="137"/>
      <c r="F929" s="137" t="s">
        <v>31</v>
      </c>
      <c r="G929" s="671" t="s">
        <v>30</v>
      </c>
      <c r="H929" s="137" t="s">
        <v>43</v>
      </c>
      <c r="I929" s="657" t="s">
        <v>1400</v>
      </c>
      <c r="J929" s="137" t="s">
        <v>1401</v>
      </c>
      <c r="K929" s="137"/>
      <c r="L929" s="649">
        <v>7822</v>
      </c>
      <c r="M929" s="138"/>
      <c r="N929" s="650"/>
      <c r="O929" s="651">
        <v>40778</v>
      </c>
      <c r="P929" s="652">
        <f t="shared" si="170"/>
        <v>45535</v>
      </c>
      <c r="Q929" s="653">
        <v>5</v>
      </c>
      <c r="R929" s="649">
        <v>60</v>
      </c>
      <c r="S929" s="649">
        <f t="shared" si="171"/>
        <v>60</v>
      </c>
      <c r="T929" s="649">
        <f t="shared" ref="T929:T981" si="173">R929-S929</f>
        <v>0</v>
      </c>
      <c r="U929" s="654">
        <v>0.2</v>
      </c>
      <c r="V929" s="626">
        <v>50703.18</v>
      </c>
      <c r="W929" s="117">
        <v>0</v>
      </c>
      <c r="X929" s="626">
        <v>50703.18</v>
      </c>
      <c r="Y929" s="626" t="e">
        <f>V929-#REF!</f>
        <v>#REF!</v>
      </c>
      <c r="Z929" s="117">
        <f t="shared" si="172"/>
        <v>0</v>
      </c>
      <c r="AA929" s="137"/>
      <c r="AB929" s="138"/>
      <c r="AC929" s="630"/>
      <c r="AD929" s="663">
        <v>16</v>
      </c>
    </row>
    <row r="930" spans="1:30" s="38" customFormat="1" x14ac:dyDescent="0.25">
      <c r="A930" s="621">
        <v>3</v>
      </c>
      <c r="B930" s="137">
        <v>908</v>
      </c>
      <c r="C930" s="632" t="s">
        <v>1404</v>
      </c>
      <c r="D930" s="137" t="s">
        <v>1405</v>
      </c>
      <c r="E930" s="137"/>
      <c r="F930" s="137" t="s">
        <v>229</v>
      </c>
      <c r="G930" s="671" t="s">
        <v>30</v>
      </c>
      <c r="H930" s="137" t="s">
        <v>43</v>
      </c>
      <c r="I930" s="657" t="s">
        <v>1400</v>
      </c>
      <c r="J930" s="137" t="s">
        <v>1401</v>
      </c>
      <c r="K930" s="137"/>
      <c r="L930" s="649" t="s">
        <v>1406</v>
      </c>
      <c r="M930" s="138"/>
      <c r="N930" s="650"/>
      <c r="O930" s="651">
        <v>41078</v>
      </c>
      <c r="P930" s="652">
        <f t="shared" si="170"/>
        <v>45535</v>
      </c>
      <c r="Q930" s="653">
        <v>5</v>
      </c>
      <c r="R930" s="649">
        <v>60</v>
      </c>
      <c r="S930" s="649">
        <f t="shared" si="171"/>
        <v>60</v>
      </c>
      <c r="T930" s="649">
        <f t="shared" si="173"/>
        <v>0</v>
      </c>
      <c r="U930" s="654">
        <v>0.2</v>
      </c>
      <c r="V930" s="626">
        <v>114994.36</v>
      </c>
      <c r="W930" s="117">
        <v>0</v>
      </c>
      <c r="X930" s="626">
        <v>114994.36</v>
      </c>
      <c r="Y930" s="626" t="e">
        <f>V930-#REF!</f>
        <v>#REF!</v>
      </c>
      <c r="Z930" s="117">
        <f t="shared" si="172"/>
        <v>0</v>
      </c>
      <c r="AA930" s="137" t="s">
        <v>45</v>
      </c>
      <c r="AB930" s="138" t="s">
        <v>37</v>
      </c>
      <c r="AC930" s="630"/>
      <c r="AD930" s="663">
        <v>16</v>
      </c>
    </row>
    <row r="931" spans="1:30" s="38" customFormat="1" x14ac:dyDescent="0.25">
      <c r="A931" s="621">
        <v>4</v>
      </c>
      <c r="B931" s="137">
        <v>925</v>
      </c>
      <c r="C931" s="632" t="s">
        <v>1407</v>
      </c>
      <c r="D931" s="137" t="s">
        <v>1408</v>
      </c>
      <c r="E931" s="137"/>
      <c r="F931" s="137" t="s">
        <v>229</v>
      </c>
      <c r="G931" s="671" t="s">
        <v>30</v>
      </c>
      <c r="H931" s="137" t="s">
        <v>43</v>
      </c>
      <c r="I931" s="657" t="s">
        <v>1400</v>
      </c>
      <c r="J931" s="137" t="s">
        <v>1401</v>
      </c>
      <c r="K931" s="137"/>
      <c r="L931" s="649" t="s">
        <v>1409</v>
      </c>
      <c r="M931" s="138"/>
      <c r="N931" s="650"/>
      <c r="O931" s="651">
        <v>41334</v>
      </c>
      <c r="P931" s="652">
        <f t="shared" si="170"/>
        <v>45535</v>
      </c>
      <c r="Q931" s="653">
        <v>5</v>
      </c>
      <c r="R931" s="649">
        <v>60</v>
      </c>
      <c r="S931" s="649">
        <f t="shared" si="171"/>
        <v>60</v>
      </c>
      <c r="T931" s="649">
        <f t="shared" si="173"/>
        <v>0</v>
      </c>
      <c r="U931" s="654">
        <v>0.2</v>
      </c>
      <c r="V931" s="626">
        <v>69322.259999999995</v>
      </c>
      <c r="W931" s="117">
        <v>0</v>
      </c>
      <c r="X931" s="626">
        <v>69322.259999999995</v>
      </c>
      <c r="Y931" s="626" t="e">
        <f>V931-#REF!</f>
        <v>#REF!</v>
      </c>
      <c r="Z931" s="117">
        <f t="shared" si="172"/>
        <v>0</v>
      </c>
      <c r="AA931" s="137" t="s">
        <v>45</v>
      </c>
      <c r="AB931" s="138" t="s">
        <v>37</v>
      </c>
      <c r="AC931" s="630"/>
      <c r="AD931" s="663">
        <v>16</v>
      </c>
    </row>
    <row r="932" spans="1:30" s="38" customFormat="1" x14ac:dyDescent="0.25">
      <c r="A932" s="621">
        <v>5</v>
      </c>
      <c r="B932" s="137">
        <v>1035</v>
      </c>
      <c r="C932" s="632" t="s">
        <v>1410</v>
      </c>
      <c r="D932" s="137" t="s">
        <v>1411</v>
      </c>
      <c r="E932" s="137"/>
      <c r="F932" s="137" t="s">
        <v>229</v>
      </c>
      <c r="G932" s="671" t="s">
        <v>30</v>
      </c>
      <c r="H932" s="137" t="s">
        <v>43</v>
      </c>
      <c r="I932" s="657" t="s">
        <v>1400</v>
      </c>
      <c r="J932" s="137" t="s">
        <v>1401</v>
      </c>
      <c r="K932" s="137"/>
      <c r="L932" s="649" t="s">
        <v>1046</v>
      </c>
      <c r="M932" s="138"/>
      <c r="N932" s="650"/>
      <c r="O932" s="651">
        <v>41943</v>
      </c>
      <c r="P932" s="652">
        <f t="shared" si="170"/>
        <v>45535</v>
      </c>
      <c r="Q932" s="653">
        <v>5</v>
      </c>
      <c r="R932" s="649">
        <v>60</v>
      </c>
      <c r="S932" s="649">
        <f t="shared" si="171"/>
        <v>60</v>
      </c>
      <c r="T932" s="649">
        <f t="shared" si="173"/>
        <v>0</v>
      </c>
      <c r="U932" s="654">
        <v>0.2</v>
      </c>
      <c r="V932" s="626">
        <v>97500</v>
      </c>
      <c r="W932" s="117">
        <v>0</v>
      </c>
      <c r="X932" s="626">
        <v>97500</v>
      </c>
      <c r="Y932" s="626" t="e">
        <f>V932-#REF!</f>
        <v>#REF!</v>
      </c>
      <c r="Z932" s="117">
        <f t="shared" si="172"/>
        <v>0</v>
      </c>
      <c r="AA932" s="137" t="s">
        <v>45</v>
      </c>
      <c r="AB932" s="138" t="s">
        <v>37</v>
      </c>
      <c r="AC932" s="630"/>
      <c r="AD932" s="663">
        <v>16</v>
      </c>
    </row>
    <row r="933" spans="1:30" s="38" customFormat="1" ht="26.25" x14ac:dyDescent="0.25">
      <c r="A933" s="621">
        <v>6</v>
      </c>
      <c r="B933" s="137">
        <v>1069</v>
      </c>
      <c r="C933" s="632" t="s">
        <v>1412</v>
      </c>
      <c r="D933" s="137" t="s">
        <v>1413</v>
      </c>
      <c r="E933" s="137"/>
      <c r="F933" s="137" t="s">
        <v>229</v>
      </c>
      <c r="G933" s="671" t="s">
        <v>30</v>
      </c>
      <c r="H933" s="137" t="s">
        <v>43</v>
      </c>
      <c r="I933" s="657" t="s">
        <v>1400</v>
      </c>
      <c r="J933" s="137" t="s">
        <v>1401</v>
      </c>
      <c r="K933" s="137"/>
      <c r="L933" s="649" t="s">
        <v>1058</v>
      </c>
      <c r="M933" s="138"/>
      <c r="N933" s="650"/>
      <c r="O933" s="651">
        <v>42016</v>
      </c>
      <c r="P933" s="652">
        <f t="shared" si="170"/>
        <v>45535</v>
      </c>
      <c r="Q933" s="653">
        <v>5</v>
      </c>
      <c r="R933" s="649">
        <v>60</v>
      </c>
      <c r="S933" s="649">
        <f t="shared" si="171"/>
        <v>60</v>
      </c>
      <c r="T933" s="649">
        <f t="shared" si="173"/>
        <v>0</v>
      </c>
      <c r="U933" s="654">
        <v>0.2</v>
      </c>
      <c r="V933" s="626">
        <v>506721.96</v>
      </c>
      <c r="W933" s="117">
        <v>0</v>
      </c>
      <c r="X933" s="626">
        <v>506721.96</v>
      </c>
      <c r="Y933" s="626" t="e">
        <f>V933-#REF!</f>
        <v>#REF!</v>
      </c>
      <c r="Z933" s="117">
        <f t="shared" si="172"/>
        <v>0</v>
      </c>
      <c r="AA933" s="137" t="s">
        <v>45</v>
      </c>
      <c r="AB933" s="138" t="s">
        <v>37</v>
      </c>
      <c r="AC933" s="630"/>
      <c r="AD933" s="663">
        <v>16</v>
      </c>
    </row>
    <row r="934" spans="1:30" s="38" customFormat="1" x14ac:dyDescent="0.25">
      <c r="A934" s="621">
        <v>7</v>
      </c>
      <c r="B934" s="137">
        <v>1107</v>
      </c>
      <c r="C934" s="632" t="s">
        <v>1414</v>
      </c>
      <c r="D934" s="137" t="s">
        <v>1415</v>
      </c>
      <c r="E934" s="677"/>
      <c r="F934" s="137" t="s">
        <v>229</v>
      </c>
      <c r="G934" s="671" t="s">
        <v>30</v>
      </c>
      <c r="H934" s="137" t="s">
        <v>43</v>
      </c>
      <c r="I934" s="657" t="s">
        <v>1400</v>
      </c>
      <c r="J934" s="137" t="s">
        <v>1401</v>
      </c>
      <c r="K934" s="137"/>
      <c r="L934" s="649" t="s">
        <v>1416</v>
      </c>
      <c r="M934" s="138"/>
      <c r="N934" s="650"/>
      <c r="O934" s="651">
        <v>42263</v>
      </c>
      <c r="P934" s="652">
        <f t="shared" si="170"/>
        <v>45535</v>
      </c>
      <c r="Q934" s="653">
        <v>5</v>
      </c>
      <c r="R934" s="649">
        <v>60</v>
      </c>
      <c r="S934" s="649">
        <f t="shared" si="171"/>
        <v>60</v>
      </c>
      <c r="T934" s="649">
        <f t="shared" si="173"/>
        <v>0</v>
      </c>
      <c r="U934" s="654">
        <v>0.2</v>
      </c>
      <c r="V934" s="626">
        <v>98485</v>
      </c>
      <c r="W934" s="117">
        <v>0</v>
      </c>
      <c r="X934" s="626">
        <v>98485</v>
      </c>
      <c r="Y934" s="626" t="e">
        <f>V934-#REF!</f>
        <v>#REF!</v>
      </c>
      <c r="Z934" s="117">
        <f t="shared" si="172"/>
        <v>0</v>
      </c>
      <c r="AA934" s="137" t="s">
        <v>45</v>
      </c>
      <c r="AB934" s="138" t="s">
        <v>37</v>
      </c>
      <c r="AC934" s="630"/>
      <c r="AD934" s="663">
        <v>16</v>
      </c>
    </row>
    <row r="935" spans="1:30" s="38" customFormat="1" ht="26.25" x14ac:dyDescent="0.25">
      <c r="A935" s="621">
        <v>8</v>
      </c>
      <c r="B935" s="137">
        <v>1189</v>
      </c>
      <c r="C935" s="632" t="s">
        <v>1417</v>
      </c>
      <c r="D935" s="678" t="s">
        <v>1418</v>
      </c>
      <c r="E935" s="137"/>
      <c r="F935" s="137" t="s">
        <v>133</v>
      </c>
      <c r="G935" s="671" t="s">
        <v>30</v>
      </c>
      <c r="H935" s="137" t="s">
        <v>43</v>
      </c>
      <c r="I935" s="657" t="s">
        <v>1400</v>
      </c>
      <c r="J935" s="137" t="s">
        <v>1401</v>
      </c>
      <c r="K935" s="137"/>
      <c r="L935" s="649" t="s">
        <v>1419</v>
      </c>
      <c r="M935" s="138"/>
      <c r="N935" s="650"/>
      <c r="O935" s="651">
        <v>42656</v>
      </c>
      <c r="P935" s="652">
        <f t="shared" si="170"/>
        <v>45535</v>
      </c>
      <c r="Q935" s="653">
        <v>5</v>
      </c>
      <c r="R935" s="649">
        <v>60</v>
      </c>
      <c r="S935" s="649">
        <f t="shared" si="171"/>
        <v>60</v>
      </c>
      <c r="T935" s="649">
        <f t="shared" si="173"/>
        <v>0</v>
      </c>
      <c r="U935" s="654">
        <v>0.2</v>
      </c>
      <c r="V935" s="626">
        <v>138833.51999999999</v>
      </c>
      <c r="W935" s="117">
        <v>0</v>
      </c>
      <c r="X935" s="626">
        <v>138833.51999999999</v>
      </c>
      <c r="Y935" s="626" t="e">
        <f>V935-#REF!</f>
        <v>#REF!</v>
      </c>
      <c r="Z935" s="117">
        <f t="shared" si="172"/>
        <v>0</v>
      </c>
      <c r="AA935" s="137" t="s">
        <v>45</v>
      </c>
      <c r="AB935" s="138" t="s">
        <v>37</v>
      </c>
      <c r="AC935" s="630"/>
      <c r="AD935" s="663">
        <v>16</v>
      </c>
    </row>
    <row r="936" spans="1:30" s="38" customFormat="1" x14ac:dyDescent="0.25">
      <c r="A936" s="621">
        <v>9</v>
      </c>
      <c r="B936" s="137">
        <v>1219</v>
      </c>
      <c r="C936" s="632" t="s">
        <v>1420</v>
      </c>
      <c r="D936" s="137" t="s">
        <v>1421</v>
      </c>
      <c r="E936" s="137"/>
      <c r="F936" s="137" t="s">
        <v>133</v>
      </c>
      <c r="G936" s="671" t="s">
        <v>30</v>
      </c>
      <c r="H936" s="137" t="s">
        <v>43</v>
      </c>
      <c r="I936" s="657" t="s">
        <v>1400</v>
      </c>
      <c r="J936" s="137" t="s">
        <v>1401</v>
      </c>
      <c r="K936" s="137"/>
      <c r="L936" s="649" t="s">
        <v>447</v>
      </c>
      <c r="M936" s="138"/>
      <c r="N936" s="650"/>
      <c r="O936" s="651">
        <v>42669</v>
      </c>
      <c r="P936" s="652">
        <f t="shared" si="170"/>
        <v>45535</v>
      </c>
      <c r="Q936" s="653">
        <v>5</v>
      </c>
      <c r="R936" s="649">
        <v>60</v>
      </c>
      <c r="S936" s="649">
        <f t="shared" si="171"/>
        <v>60</v>
      </c>
      <c r="T936" s="649">
        <f t="shared" si="173"/>
        <v>0</v>
      </c>
      <c r="U936" s="654">
        <v>0.2</v>
      </c>
      <c r="V936" s="626">
        <v>133222.88</v>
      </c>
      <c r="W936" s="117">
        <v>0</v>
      </c>
      <c r="X936" s="626">
        <v>133222.88</v>
      </c>
      <c r="Y936" s="626" t="e">
        <f>V936-#REF!</f>
        <v>#REF!</v>
      </c>
      <c r="Z936" s="117">
        <f t="shared" si="172"/>
        <v>0</v>
      </c>
      <c r="AA936" s="137" t="s">
        <v>45</v>
      </c>
      <c r="AB936" s="138" t="s">
        <v>37</v>
      </c>
      <c r="AC936" s="630"/>
      <c r="AD936" s="663">
        <v>16</v>
      </c>
    </row>
    <row r="937" spans="1:30" s="38" customFormat="1" ht="26.25" x14ac:dyDescent="0.25">
      <c r="A937" s="621">
        <v>10</v>
      </c>
      <c r="B937" s="137">
        <v>1457</v>
      </c>
      <c r="C937" s="632" t="s">
        <v>1422</v>
      </c>
      <c r="D937" s="648"/>
      <c r="E937" s="137" t="s">
        <v>1423</v>
      </c>
      <c r="F937" s="137" t="s">
        <v>73</v>
      </c>
      <c r="G937" s="671" t="s">
        <v>30</v>
      </c>
      <c r="H937" s="137" t="s">
        <v>43</v>
      </c>
      <c r="I937" s="657" t="s">
        <v>1400</v>
      </c>
      <c r="J937" s="137" t="s">
        <v>1401</v>
      </c>
      <c r="K937" s="137"/>
      <c r="L937" s="649" t="s">
        <v>1104</v>
      </c>
      <c r="M937" s="138"/>
      <c r="N937" s="650"/>
      <c r="O937" s="651">
        <v>42396</v>
      </c>
      <c r="P937" s="652">
        <f t="shared" si="170"/>
        <v>45535</v>
      </c>
      <c r="Q937" s="653">
        <v>5</v>
      </c>
      <c r="R937" s="649">
        <v>60</v>
      </c>
      <c r="S937" s="649">
        <f t="shared" si="171"/>
        <v>60</v>
      </c>
      <c r="T937" s="649">
        <f t="shared" si="173"/>
        <v>0</v>
      </c>
      <c r="U937" s="654">
        <v>0.2</v>
      </c>
      <c r="V937" s="626">
        <v>74853</v>
      </c>
      <c r="W937" s="117">
        <v>0</v>
      </c>
      <c r="X937" s="626">
        <v>74853</v>
      </c>
      <c r="Y937" s="626" t="e">
        <f>V937-#REF!</f>
        <v>#REF!</v>
      </c>
      <c r="Z937" s="117">
        <f t="shared" si="172"/>
        <v>0</v>
      </c>
      <c r="AA937" s="137" t="s">
        <v>45</v>
      </c>
      <c r="AB937" s="138" t="s">
        <v>37</v>
      </c>
      <c r="AC937" s="630"/>
      <c r="AD937" s="663">
        <v>16</v>
      </c>
    </row>
    <row r="938" spans="1:30" s="38" customFormat="1" x14ac:dyDescent="0.25">
      <c r="A938" s="22">
        <v>11</v>
      </c>
      <c r="B938" s="23">
        <v>1543</v>
      </c>
      <c r="C938" s="93" t="s">
        <v>1424</v>
      </c>
      <c r="D938" s="213" t="s">
        <v>1425</v>
      </c>
      <c r="E938" s="32"/>
      <c r="F938" s="23" t="s">
        <v>234</v>
      </c>
      <c r="G938" s="439" t="s">
        <v>30</v>
      </c>
      <c r="H938" s="23" t="s">
        <v>43</v>
      </c>
      <c r="I938" s="68" t="s">
        <v>1400</v>
      </c>
      <c r="J938" s="23" t="s">
        <v>1401</v>
      </c>
      <c r="K938" s="23"/>
      <c r="L938" s="32" t="s">
        <v>1426</v>
      </c>
      <c r="M938" s="28"/>
      <c r="N938" s="29"/>
      <c r="O938" s="30">
        <v>43751</v>
      </c>
      <c r="P938" s="17">
        <f t="shared" si="170"/>
        <v>45535</v>
      </c>
      <c r="Q938" s="31">
        <v>5</v>
      </c>
      <c r="R938" s="32">
        <v>60</v>
      </c>
      <c r="S938" s="32">
        <f t="shared" ref="S938:S980" si="174">DATEDIF(O938,P938,"M")</f>
        <v>58</v>
      </c>
      <c r="T938" s="32">
        <f t="shared" si="173"/>
        <v>2</v>
      </c>
      <c r="U938" s="34">
        <v>0.2</v>
      </c>
      <c r="V938" s="35">
        <v>346475.21</v>
      </c>
      <c r="W938" s="36">
        <f t="shared" si="158"/>
        <v>5774.5868333333337</v>
      </c>
      <c r="X938" s="36">
        <f t="shared" ref="X938:X981" si="175">S938*W938</f>
        <v>334926.03633333335</v>
      </c>
      <c r="Y938" s="35" t="e">
        <f>V938-#REF!</f>
        <v>#REF!</v>
      </c>
      <c r="Z938" s="36">
        <f t="shared" si="172"/>
        <v>11549.173666666669</v>
      </c>
      <c r="AA938" s="23"/>
      <c r="AB938" s="28"/>
      <c r="AC938" s="37"/>
    </row>
    <row r="939" spans="1:30" s="38" customFormat="1" x14ac:dyDescent="0.25">
      <c r="A939" s="22">
        <v>12</v>
      </c>
      <c r="B939" s="23">
        <v>1664</v>
      </c>
      <c r="C939" s="93" t="s">
        <v>1427</v>
      </c>
      <c r="D939" s="26"/>
      <c r="E939" s="23"/>
      <c r="F939" s="23" t="s">
        <v>133</v>
      </c>
      <c r="G939" s="439" t="s">
        <v>30</v>
      </c>
      <c r="H939" s="23" t="s">
        <v>43</v>
      </c>
      <c r="I939" s="68" t="s">
        <v>1400</v>
      </c>
      <c r="J939" s="23" t="s">
        <v>1401</v>
      </c>
      <c r="K939" s="23"/>
      <c r="L939" s="32" t="s">
        <v>1122</v>
      </c>
      <c r="M939" s="28"/>
      <c r="N939" s="29"/>
      <c r="O939" s="17" t="s">
        <v>1123</v>
      </c>
      <c r="P939" s="17">
        <f t="shared" si="170"/>
        <v>45535</v>
      </c>
      <c r="Q939" s="31">
        <v>5</v>
      </c>
      <c r="R939" s="32">
        <v>60</v>
      </c>
      <c r="S939" s="32">
        <f t="shared" si="174"/>
        <v>55</v>
      </c>
      <c r="T939" s="32">
        <f t="shared" si="173"/>
        <v>5</v>
      </c>
      <c r="U939" s="34">
        <v>0.2</v>
      </c>
      <c r="V939" s="35">
        <v>58775</v>
      </c>
      <c r="W939" s="36">
        <f t="shared" si="158"/>
        <v>979.58333333333337</v>
      </c>
      <c r="X939" s="36">
        <f t="shared" si="175"/>
        <v>53877.083333333336</v>
      </c>
      <c r="Y939" s="35" t="e">
        <f>V939-#REF!</f>
        <v>#REF!</v>
      </c>
      <c r="Z939" s="36">
        <f t="shared" si="172"/>
        <v>4897.9166666666642</v>
      </c>
      <c r="AA939" s="23"/>
      <c r="AB939" s="28"/>
      <c r="AC939" s="37"/>
    </row>
    <row r="940" spans="1:30" s="38" customFormat="1" x14ac:dyDescent="0.25">
      <c r="A940" s="22">
        <v>13</v>
      </c>
      <c r="B940" s="23">
        <v>1669</v>
      </c>
      <c r="C940" s="93" t="s">
        <v>1428</v>
      </c>
      <c r="D940" s="26"/>
      <c r="E940" s="23"/>
      <c r="F940" s="23" t="s">
        <v>389</v>
      </c>
      <c r="G940" s="439" t="s">
        <v>30</v>
      </c>
      <c r="H940" s="23" t="s">
        <v>43</v>
      </c>
      <c r="I940" s="68" t="s">
        <v>1400</v>
      </c>
      <c r="J940" s="23" t="s">
        <v>1401</v>
      </c>
      <c r="K940" s="23"/>
      <c r="L940" s="32" t="s">
        <v>1122</v>
      </c>
      <c r="M940" s="28"/>
      <c r="N940" s="29"/>
      <c r="O940" s="17" t="s">
        <v>1123</v>
      </c>
      <c r="P940" s="17">
        <f t="shared" si="170"/>
        <v>45535</v>
      </c>
      <c r="Q940" s="31">
        <v>5</v>
      </c>
      <c r="R940" s="32">
        <v>60</v>
      </c>
      <c r="S940" s="32">
        <f t="shared" si="174"/>
        <v>55</v>
      </c>
      <c r="T940" s="32">
        <f t="shared" si="173"/>
        <v>5</v>
      </c>
      <c r="U940" s="34">
        <v>0.2</v>
      </c>
      <c r="V940" s="35">
        <v>73956.582500000004</v>
      </c>
      <c r="W940" s="36">
        <f t="shared" si="158"/>
        <v>1232.6097083333334</v>
      </c>
      <c r="X940" s="36">
        <f t="shared" si="175"/>
        <v>67793.533958333341</v>
      </c>
      <c r="Y940" s="35" t="e">
        <f>V940-#REF!</f>
        <v>#REF!</v>
      </c>
      <c r="Z940" s="36">
        <f t="shared" si="172"/>
        <v>6163.0485416666634</v>
      </c>
      <c r="AA940" s="23"/>
      <c r="AB940" s="28"/>
      <c r="AC940" s="37"/>
    </row>
    <row r="941" spans="1:30" s="38" customFormat="1" x14ac:dyDescent="0.25">
      <c r="A941" s="22">
        <v>14</v>
      </c>
      <c r="B941" s="23">
        <v>1672</v>
      </c>
      <c r="C941" s="93" t="s">
        <v>1429</v>
      </c>
      <c r="D941" s="26"/>
      <c r="E941" s="23"/>
      <c r="F941" s="23" t="s">
        <v>475</v>
      </c>
      <c r="G941" s="439" t="s">
        <v>30</v>
      </c>
      <c r="H941" s="23" t="s">
        <v>43</v>
      </c>
      <c r="I941" s="68" t="s">
        <v>1400</v>
      </c>
      <c r="J941" s="23" t="s">
        <v>1401</v>
      </c>
      <c r="K941" s="23"/>
      <c r="L941" s="32" t="s">
        <v>529</v>
      </c>
      <c r="M941" s="28"/>
      <c r="N941" s="29"/>
      <c r="O941" s="17" t="s">
        <v>530</v>
      </c>
      <c r="P941" s="17">
        <f t="shared" si="170"/>
        <v>45535</v>
      </c>
      <c r="Q941" s="31">
        <v>5</v>
      </c>
      <c r="R941" s="32">
        <v>60</v>
      </c>
      <c r="S941" s="32">
        <f t="shared" si="174"/>
        <v>55</v>
      </c>
      <c r="T941" s="32">
        <f t="shared" si="173"/>
        <v>5</v>
      </c>
      <c r="U941" s="34">
        <v>0.2</v>
      </c>
      <c r="V941" s="35">
        <v>390430.57</v>
      </c>
      <c r="W941" s="36">
        <f t="shared" si="158"/>
        <v>6507.1761666666671</v>
      </c>
      <c r="X941" s="36">
        <f t="shared" si="175"/>
        <v>357894.68916666671</v>
      </c>
      <c r="Y941" s="35" t="e">
        <f>V941-#REF!</f>
        <v>#REF!</v>
      </c>
      <c r="Z941" s="36">
        <f t="shared" si="172"/>
        <v>32535.8808333333</v>
      </c>
      <c r="AA941" s="23"/>
      <c r="AB941" s="28"/>
      <c r="AC941" s="37"/>
    </row>
    <row r="942" spans="1:30" s="38" customFormat="1" x14ac:dyDescent="0.25">
      <c r="A942" s="22">
        <v>15</v>
      </c>
      <c r="B942" s="23">
        <v>1702</v>
      </c>
      <c r="C942" s="93" t="s">
        <v>1430</v>
      </c>
      <c r="D942" s="211" t="s">
        <v>1431</v>
      </c>
      <c r="E942" s="212"/>
      <c r="F942" s="23" t="s">
        <v>229</v>
      </c>
      <c r="G942" s="439" t="s">
        <v>30</v>
      </c>
      <c r="H942" s="23" t="s">
        <v>43</v>
      </c>
      <c r="I942" s="68" t="s">
        <v>1400</v>
      </c>
      <c r="J942" s="23" t="s">
        <v>1401</v>
      </c>
      <c r="K942" s="23"/>
      <c r="L942" s="32" t="s">
        <v>239</v>
      </c>
      <c r="M942" s="28"/>
      <c r="N942" s="29"/>
      <c r="O942" s="17" t="s">
        <v>240</v>
      </c>
      <c r="P942" s="17">
        <f t="shared" si="170"/>
        <v>45535</v>
      </c>
      <c r="Q942" s="31">
        <v>5</v>
      </c>
      <c r="R942" s="32">
        <v>60</v>
      </c>
      <c r="S942" s="32">
        <f t="shared" si="174"/>
        <v>57</v>
      </c>
      <c r="T942" s="32">
        <f t="shared" si="173"/>
        <v>3</v>
      </c>
      <c r="U942" s="34">
        <v>0.2</v>
      </c>
      <c r="V942" s="35">
        <v>116998.55699999999</v>
      </c>
      <c r="W942" s="36">
        <f t="shared" si="158"/>
        <v>1949.9759499999998</v>
      </c>
      <c r="X942" s="36">
        <f t="shared" si="175"/>
        <v>111148.62914999999</v>
      </c>
      <c r="Y942" s="35" t="e">
        <f>V942-#REF!</f>
        <v>#REF!</v>
      </c>
      <c r="Z942" s="36">
        <f t="shared" si="172"/>
        <v>5849.9278499999928</v>
      </c>
      <c r="AA942" s="29" t="s">
        <v>45</v>
      </c>
      <c r="AB942" s="264" t="s">
        <v>232</v>
      </c>
      <c r="AC942" s="37"/>
    </row>
    <row r="943" spans="1:30" s="38" customFormat="1" x14ac:dyDescent="0.25">
      <c r="A943" s="22">
        <v>16</v>
      </c>
      <c r="B943" s="23">
        <v>1704</v>
      </c>
      <c r="C943" s="93" t="s">
        <v>1432</v>
      </c>
      <c r="D943" s="211" t="s">
        <v>1433</v>
      </c>
      <c r="E943" s="212"/>
      <c r="F943" s="23" t="s">
        <v>229</v>
      </c>
      <c r="G943" s="439" t="s">
        <v>30</v>
      </c>
      <c r="H943" s="23" t="s">
        <v>43</v>
      </c>
      <c r="I943" s="68" t="s">
        <v>1400</v>
      </c>
      <c r="J943" s="23" t="s">
        <v>1401</v>
      </c>
      <c r="K943" s="23"/>
      <c r="L943" s="32" t="s">
        <v>360</v>
      </c>
      <c r="M943" s="28"/>
      <c r="N943" s="29"/>
      <c r="O943" s="17" t="s">
        <v>361</v>
      </c>
      <c r="P943" s="17">
        <f t="shared" si="170"/>
        <v>45535</v>
      </c>
      <c r="Q943" s="31">
        <v>5</v>
      </c>
      <c r="R943" s="32">
        <v>60</v>
      </c>
      <c r="S943" s="32">
        <f t="shared" si="174"/>
        <v>45</v>
      </c>
      <c r="T943" s="32">
        <f t="shared" si="173"/>
        <v>15</v>
      </c>
      <c r="U943" s="34">
        <v>0.2</v>
      </c>
      <c r="V943" s="35">
        <v>275537.14</v>
      </c>
      <c r="W943" s="36">
        <f t="shared" si="158"/>
        <v>4592.2856666666667</v>
      </c>
      <c r="X943" s="36">
        <f t="shared" si="175"/>
        <v>206652.85500000001</v>
      </c>
      <c r="Y943" s="35" t="e">
        <f>V943-#REF!</f>
        <v>#REF!</v>
      </c>
      <c r="Z943" s="36">
        <f t="shared" si="172"/>
        <v>68884.285000000003</v>
      </c>
      <c r="AA943" s="29" t="s">
        <v>45</v>
      </c>
      <c r="AB943" s="264" t="s">
        <v>232</v>
      </c>
      <c r="AC943" s="37"/>
    </row>
    <row r="944" spans="1:30" s="38" customFormat="1" x14ac:dyDescent="0.25">
      <c r="A944" s="22">
        <v>17</v>
      </c>
      <c r="B944" s="23">
        <v>1705</v>
      </c>
      <c r="C944" s="93" t="s">
        <v>1432</v>
      </c>
      <c r="D944" s="211" t="s">
        <v>1434</v>
      </c>
      <c r="E944" s="212"/>
      <c r="F944" s="23" t="s">
        <v>229</v>
      </c>
      <c r="G944" s="439" t="s">
        <v>30</v>
      </c>
      <c r="H944" s="23" t="s">
        <v>43</v>
      </c>
      <c r="I944" s="68" t="s">
        <v>1400</v>
      </c>
      <c r="J944" s="23" t="s">
        <v>1401</v>
      </c>
      <c r="K944" s="23"/>
      <c r="L944" s="32" t="s">
        <v>360</v>
      </c>
      <c r="M944" s="28"/>
      <c r="N944" s="29"/>
      <c r="O944" s="17" t="s">
        <v>361</v>
      </c>
      <c r="P944" s="17">
        <f t="shared" si="170"/>
        <v>45535</v>
      </c>
      <c r="Q944" s="31">
        <v>5</v>
      </c>
      <c r="R944" s="32">
        <v>60</v>
      </c>
      <c r="S944" s="32">
        <f t="shared" si="174"/>
        <v>45</v>
      </c>
      <c r="T944" s="32">
        <f t="shared" si="173"/>
        <v>15</v>
      </c>
      <c r="U944" s="34">
        <v>0.2</v>
      </c>
      <c r="V944" s="35">
        <v>275537.14</v>
      </c>
      <c r="W944" s="36">
        <f t="shared" si="158"/>
        <v>4592.2856666666667</v>
      </c>
      <c r="X944" s="36">
        <f t="shared" si="175"/>
        <v>206652.85500000001</v>
      </c>
      <c r="Y944" s="35" t="e">
        <f>V944-#REF!</f>
        <v>#REF!</v>
      </c>
      <c r="Z944" s="36">
        <f t="shared" si="172"/>
        <v>68884.285000000003</v>
      </c>
      <c r="AA944" s="29" t="s">
        <v>45</v>
      </c>
      <c r="AB944" s="264" t="s">
        <v>232</v>
      </c>
      <c r="AC944" s="37"/>
    </row>
    <row r="945" spans="1:29" s="38" customFormat="1" x14ac:dyDescent="0.25">
      <c r="A945" s="22">
        <v>18</v>
      </c>
      <c r="B945" s="23">
        <v>1706</v>
      </c>
      <c r="C945" s="93" t="s">
        <v>1432</v>
      </c>
      <c r="D945" s="211" t="s">
        <v>1435</v>
      </c>
      <c r="E945" s="212"/>
      <c r="F945" s="23" t="s">
        <v>229</v>
      </c>
      <c r="G945" s="439" t="s">
        <v>30</v>
      </c>
      <c r="H945" s="23" t="s">
        <v>43</v>
      </c>
      <c r="I945" s="68" t="s">
        <v>1400</v>
      </c>
      <c r="J945" s="23" t="s">
        <v>1401</v>
      </c>
      <c r="K945" s="23"/>
      <c r="L945" s="32" t="s">
        <v>360</v>
      </c>
      <c r="M945" s="28"/>
      <c r="N945" s="29"/>
      <c r="O945" s="17" t="s">
        <v>361</v>
      </c>
      <c r="P945" s="17">
        <f t="shared" si="170"/>
        <v>45535</v>
      </c>
      <c r="Q945" s="31">
        <v>5</v>
      </c>
      <c r="R945" s="32">
        <v>60</v>
      </c>
      <c r="S945" s="32">
        <f t="shared" si="174"/>
        <v>45</v>
      </c>
      <c r="T945" s="32">
        <f t="shared" si="173"/>
        <v>15</v>
      </c>
      <c r="U945" s="34">
        <v>0.2</v>
      </c>
      <c r="V945" s="35">
        <v>275537.14</v>
      </c>
      <c r="W945" s="36">
        <f t="shared" si="158"/>
        <v>4592.2856666666667</v>
      </c>
      <c r="X945" s="36">
        <f t="shared" si="175"/>
        <v>206652.85500000001</v>
      </c>
      <c r="Y945" s="35" t="e">
        <f>V945-#REF!</f>
        <v>#REF!</v>
      </c>
      <c r="Z945" s="36">
        <f t="shared" si="172"/>
        <v>68884.285000000003</v>
      </c>
      <c r="AA945" s="29" t="s">
        <v>45</v>
      </c>
      <c r="AB945" s="264" t="s">
        <v>232</v>
      </c>
      <c r="AC945" s="37"/>
    </row>
    <row r="946" spans="1:29" s="38" customFormat="1" x14ac:dyDescent="0.25">
      <c r="A946" s="22">
        <v>19</v>
      </c>
      <c r="B946" s="23">
        <v>1707</v>
      </c>
      <c r="C946" s="93" t="s">
        <v>1432</v>
      </c>
      <c r="D946" s="211" t="s">
        <v>1436</v>
      </c>
      <c r="E946" s="212"/>
      <c r="F946" s="23" t="s">
        <v>229</v>
      </c>
      <c r="G946" s="439" t="s">
        <v>30</v>
      </c>
      <c r="H946" s="23" t="s">
        <v>43</v>
      </c>
      <c r="I946" s="68" t="s">
        <v>1400</v>
      </c>
      <c r="J946" s="23" t="s">
        <v>1401</v>
      </c>
      <c r="K946" s="23"/>
      <c r="L946" s="32" t="s">
        <v>360</v>
      </c>
      <c r="M946" s="28"/>
      <c r="N946" s="29"/>
      <c r="O946" s="17" t="s">
        <v>361</v>
      </c>
      <c r="P946" s="17">
        <f t="shared" si="170"/>
        <v>45535</v>
      </c>
      <c r="Q946" s="31">
        <v>5</v>
      </c>
      <c r="R946" s="32">
        <v>60</v>
      </c>
      <c r="S946" s="32">
        <f t="shared" si="174"/>
        <v>45</v>
      </c>
      <c r="T946" s="32">
        <f t="shared" si="173"/>
        <v>15</v>
      </c>
      <c r="U946" s="34">
        <v>0.2</v>
      </c>
      <c r="V946" s="35">
        <v>275537.14</v>
      </c>
      <c r="W946" s="36">
        <f t="shared" si="158"/>
        <v>4592.2856666666667</v>
      </c>
      <c r="X946" s="36">
        <f t="shared" si="175"/>
        <v>206652.85500000001</v>
      </c>
      <c r="Y946" s="35" t="e">
        <f>V946-#REF!</f>
        <v>#REF!</v>
      </c>
      <c r="Z946" s="36">
        <f t="shared" si="172"/>
        <v>68884.285000000003</v>
      </c>
      <c r="AA946" s="29" t="s">
        <v>45</v>
      </c>
      <c r="AB946" s="264" t="s">
        <v>232</v>
      </c>
      <c r="AC946" s="37"/>
    </row>
    <row r="947" spans="1:29" s="38" customFormat="1" x14ac:dyDescent="0.25">
      <c r="A947" s="22">
        <v>20</v>
      </c>
      <c r="B947" s="23">
        <v>1708</v>
      </c>
      <c r="C947" s="93" t="s">
        <v>1432</v>
      </c>
      <c r="D947" s="211" t="s">
        <v>1437</v>
      </c>
      <c r="E947" s="212"/>
      <c r="F947" s="23" t="s">
        <v>229</v>
      </c>
      <c r="G947" s="439" t="s">
        <v>30</v>
      </c>
      <c r="H947" s="23" t="s">
        <v>43</v>
      </c>
      <c r="I947" s="68" t="s">
        <v>1400</v>
      </c>
      <c r="J947" s="23" t="s">
        <v>1401</v>
      </c>
      <c r="K947" s="23"/>
      <c r="L947" s="32" t="s">
        <v>360</v>
      </c>
      <c r="M947" s="28"/>
      <c r="N947" s="29"/>
      <c r="O947" s="17" t="s">
        <v>361</v>
      </c>
      <c r="P947" s="17">
        <f t="shared" si="170"/>
        <v>45535</v>
      </c>
      <c r="Q947" s="31">
        <v>5</v>
      </c>
      <c r="R947" s="32">
        <v>60</v>
      </c>
      <c r="S947" s="32">
        <f t="shared" si="174"/>
        <v>45</v>
      </c>
      <c r="T947" s="32">
        <f t="shared" si="173"/>
        <v>15</v>
      </c>
      <c r="U947" s="34">
        <v>0.2</v>
      </c>
      <c r="V947" s="35">
        <v>275537.14</v>
      </c>
      <c r="W947" s="36">
        <f t="shared" si="158"/>
        <v>4592.2856666666667</v>
      </c>
      <c r="X947" s="36">
        <f t="shared" si="175"/>
        <v>206652.85500000001</v>
      </c>
      <c r="Y947" s="35" t="e">
        <f>V947-#REF!</f>
        <v>#REF!</v>
      </c>
      <c r="Z947" s="36">
        <f t="shared" si="172"/>
        <v>68884.285000000003</v>
      </c>
      <c r="AA947" s="29" t="s">
        <v>45</v>
      </c>
      <c r="AB947" s="264" t="s">
        <v>232</v>
      </c>
      <c r="AC947" s="37"/>
    </row>
    <row r="948" spans="1:29" s="38" customFormat="1" x14ac:dyDescent="0.25">
      <c r="A948" s="22">
        <v>21</v>
      </c>
      <c r="B948" s="23">
        <v>1709</v>
      </c>
      <c r="C948" s="93" t="s">
        <v>1432</v>
      </c>
      <c r="D948" s="211" t="s">
        <v>1438</v>
      </c>
      <c r="E948" s="212"/>
      <c r="F948" s="23" t="s">
        <v>229</v>
      </c>
      <c r="G948" s="439" t="s">
        <v>30</v>
      </c>
      <c r="H948" s="23" t="s">
        <v>43</v>
      </c>
      <c r="I948" s="68" t="s">
        <v>1400</v>
      </c>
      <c r="J948" s="23" t="s">
        <v>1401</v>
      </c>
      <c r="K948" s="23"/>
      <c r="L948" s="32" t="s">
        <v>360</v>
      </c>
      <c r="M948" s="28"/>
      <c r="N948" s="29"/>
      <c r="O948" s="17" t="s">
        <v>361</v>
      </c>
      <c r="P948" s="17">
        <f t="shared" si="170"/>
        <v>45535</v>
      </c>
      <c r="Q948" s="31">
        <v>5</v>
      </c>
      <c r="R948" s="32">
        <v>60</v>
      </c>
      <c r="S948" s="32">
        <f t="shared" si="174"/>
        <v>45</v>
      </c>
      <c r="T948" s="32">
        <f t="shared" si="173"/>
        <v>15</v>
      </c>
      <c r="U948" s="34">
        <v>0.2</v>
      </c>
      <c r="V948" s="35">
        <v>275537.14</v>
      </c>
      <c r="W948" s="36">
        <f t="shared" si="158"/>
        <v>4592.2856666666667</v>
      </c>
      <c r="X948" s="36">
        <f t="shared" si="175"/>
        <v>206652.85500000001</v>
      </c>
      <c r="Y948" s="35" t="e">
        <f>V948-#REF!</f>
        <v>#REF!</v>
      </c>
      <c r="Z948" s="36">
        <f t="shared" si="172"/>
        <v>68884.285000000003</v>
      </c>
      <c r="AA948" s="29" t="s">
        <v>45</v>
      </c>
      <c r="AB948" s="264" t="s">
        <v>232</v>
      </c>
      <c r="AC948" s="37"/>
    </row>
    <row r="949" spans="1:29" s="38" customFormat="1" x14ac:dyDescent="0.25">
      <c r="A949" s="22">
        <v>22</v>
      </c>
      <c r="B949" s="23">
        <v>1710</v>
      </c>
      <c r="C949" s="93" t="s">
        <v>1432</v>
      </c>
      <c r="D949" s="211" t="s">
        <v>1439</v>
      </c>
      <c r="E949" s="212"/>
      <c r="F949" s="23" t="s">
        <v>229</v>
      </c>
      <c r="G949" s="439" t="s">
        <v>30</v>
      </c>
      <c r="H949" s="23" t="s">
        <v>43</v>
      </c>
      <c r="I949" s="68" t="s">
        <v>1400</v>
      </c>
      <c r="J949" s="23" t="s">
        <v>1401</v>
      </c>
      <c r="K949" s="23"/>
      <c r="L949" s="32" t="s">
        <v>360</v>
      </c>
      <c r="M949" s="28"/>
      <c r="N949" s="29"/>
      <c r="O949" s="17" t="s">
        <v>361</v>
      </c>
      <c r="P949" s="17">
        <f t="shared" si="170"/>
        <v>45535</v>
      </c>
      <c r="Q949" s="31">
        <v>5</v>
      </c>
      <c r="R949" s="32">
        <v>60</v>
      </c>
      <c r="S949" s="32">
        <f t="shared" si="174"/>
        <v>45</v>
      </c>
      <c r="T949" s="32">
        <f t="shared" si="173"/>
        <v>15</v>
      </c>
      <c r="U949" s="34">
        <v>0.2</v>
      </c>
      <c r="V949" s="35">
        <v>275537.14</v>
      </c>
      <c r="W949" s="36">
        <f t="shared" si="158"/>
        <v>4592.2856666666667</v>
      </c>
      <c r="X949" s="36">
        <f t="shared" si="175"/>
        <v>206652.85500000001</v>
      </c>
      <c r="Y949" s="35" t="e">
        <f>V949-#REF!</f>
        <v>#REF!</v>
      </c>
      <c r="Z949" s="36">
        <f t="shared" si="172"/>
        <v>68884.285000000003</v>
      </c>
      <c r="AA949" s="29" t="s">
        <v>45</v>
      </c>
      <c r="AB949" s="264" t="s">
        <v>232</v>
      </c>
      <c r="AC949" s="37"/>
    </row>
    <row r="950" spans="1:29" s="38" customFormat="1" x14ac:dyDescent="0.25">
      <c r="A950" s="22">
        <v>23</v>
      </c>
      <c r="B950" s="23">
        <v>1711</v>
      </c>
      <c r="C950" s="93" t="s">
        <v>1432</v>
      </c>
      <c r="D950" s="211" t="s">
        <v>1440</v>
      </c>
      <c r="E950" s="212"/>
      <c r="F950" s="23" t="s">
        <v>229</v>
      </c>
      <c r="G950" s="439" t="s">
        <v>30</v>
      </c>
      <c r="H950" s="23" t="s">
        <v>43</v>
      </c>
      <c r="I950" s="68" t="s">
        <v>1400</v>
      </c>
      <c r="J950" s="23" t="s">
        <v>1401</v>
      </c>
      <c r="K950" s="23"/>
      <c r="L950" s="32" t="s">
        <v>360</v>
      </c>
      <c r="M950" s="28"/>
      <c r="N950" s="29"/>
      <c r="O950" s="17" t="s">
        <v>361</v>
      </c>
      <c r="P950" s="17">
        <f t="shared" si="170"/>
        <v>45535</v>
      </c>
      <c r="Q950" s="31">
        <v>5</v>
      </c>
      <c r="R950" s="32">
        <v>60</v>
      </c>
      <c r="S950" s="32">
        <f t="shared" si="174"/>
        <v>45</v>
      </c>
      <c r="T950" s="32">
        <f t="shared" si="173"/>
        <v>15</v>
      </c>
      <c r="U950" s="34">
        <v>0.2</v>
      </c>
      <c r="V950" s="35">
        <v>275537.14</v>
      </c>
      <c r="W950" s="36">
        <f t="shared" si="158"/>
        <v>4592.2856666666667</v>
      </c>
      <c r="X950" s="36">
        <f t="shared" si="175"/>
        <v>206652.85500000001</v>
      </c>
      <c r="Y950" s="35" t="e">
        <f>V950-#REF!</f>
        <v>#REF!</v>
      </c>
      <c r="Z950" s="36">
        <f t="shared" si="172"/>
        <v>68884.285000000003</v>
      </c>
      <c r="AA950" s="29" t="s">
        <v>45</v>
      </c>
      <c r="AB950" s="264" t="s">
        <v>232</v>
      </c>
      <c r="AC950" s="37"/>
    </row>
    <row r="951" spans="1:29" s="38" customFormat="1" x14ac:dyDescent="0.25">
      <c r="A951" s="22">
        <v>24</v>
      </c>
      <c r="B951" s="23">
        <v>1712</v>
      </c>
      <c r="C951" s="93" t="s">
        <v>1432</v>
      </c>
      <c r="D951" s="211" t="s">
        <v>1441</v>
      </c>
      <c r="E951" s="212"/>
      <c r="F951" s="23" t="s">
        <v>229</v>
      </c>
      <c r="G951" s="439" t="s">
        <v>30</v>
      </c>
      <c r="H951" s="23" t="s">
        <v>43</v>
      </c>
      <c r="I951" s="68" t="s">
        <v>1400</v>
      </c>
      <c r="J951" s="23" t="s">
        <v>1401</v>
      </c>
      <c r="K951" s="23"/>
      <c r="L951" s="32" t="s">
        <v>360</v>
      </c>
      <c r="M951" s="28"/>
      <c r="N951" s="29"/>
      <c r="O951" s="17" t="s">
        <v>361</v>
      </c>
      <c r="P951" s="17">
        <f t="shared" si="170"/>
        <v>45535</v>
      </c>
      <c r="Q951" s="31">
        <v>5</v>
      </c>
      <c r="R951" s="32">
        <v>60</v>
      </c>
      <c r="S951" s="32">
        <f t="shared" si="174"/>
        <v>45</v>
      </c>
      <c r="T951" s="32">
        <f t="shared" si="173"/>
        <v>15</v>
      </c>
      <c r="U951" s="34">
        <v>0.2</v>
      </c>
      <c r="V951" s="35">
        <v>275537.14</v>
      </c>
      <c r="W951" s="36">
        <f t="shared" si="158"/>
        <v>4592.2856666666667</v>
      </c>
      <c r="X951" s="36">
        <f t="shared" si="175"/>
        <v>206652.85500000001</v>
      </c>
      <c r="Y951" s="35" t="e">
        <f>V951-#REF!</f>
        <v>#REF!</v>
      </c>
      <c r="Z951" s="36">
        <f t="shared" si="172"/>
        <v>68884.285000000003</v>
      </c>
      <c r="AA951" s="29" t="s">
        <v>45</v>
      </c>
      <c r="AB951" s="264" t="s">
        <v>232</v>
      </c>
      <c r="AC951" s="37"/>
    </row>
    <row r="952" spans="1:29" s="38" customFormat="1" x14ac:dyDescent="0.25">
      <c r="A952" s="22">
        <v>25</v>
      </c>
      <c r="B952" s="23">
        <v>1759</v>
      </c>
      <c r="C952" s="93" t="s">
        <v>1442</v>
      </c>
      <c r="D952" s="211" t="s">
        <v>968</v>
      </c>
      <c r="E952" s="212"/>
      <c r="F952" s="23" t="s">
        <v>229</v>
      </c>
      <c r="G952" s="439" t="s">
        <v>30</v>
      </c>
      <c r="H952" s="23" t="s">
        <v>43</v>
      </c>
      <c r="I952" s="68" t="s">
        <v>1400</v>
      </c>
      <c r="J952" s="23" t="s">
        <v>1401</v>
      </c>
      <c r="K952" s="23"/>
      <c r="L952" s="32" t="s">
        <v>360</v>
      </c>
      <c r="M952" s="28"/>
      <c r="N952" s="29"/>
      <c r="O952" s="17" t="s">
        <v>361</v>
      </c>
      <c r="P952" s="17">
        <f t="shared" si="170"/>
        <v>45535</v>
      </c>
      <c r="Q952" s="31">
        <v>5</v>
      </c>
      <c r="R952" s="32">
        <v>60</v>
      </c>
      <c r="S952" s="32">
        <f t="shared" si="174"/>
        <v>45</v>
      </c>
      <c r="T952" s="32">
        <f t="shared" si="173"/>
        <v>15</v>
      </c>
      <c r="U952" s="34">
        <v>0.2</v>
      </c>
      <c r="V952" s="35">
        <v>124173.78599999999</v>
      </c>
      <c r="W952" s="36">
        <f t="shared" si="158"/>
        <v>2069.5630999999998</v>
      </c>
      <c r="X952" s="36">
        <f t="shared" si="175"/>
        <v>93130.339499999987</v>
      </c>
      <c r="Y952" s="35" t="e">
        <f>V952-#REF!</f>
        <v>#REF!</v>
      </c>
      <c r="Z952" s="36">
        <f t="shared" si="172"/>
        <v>31043.446500000005</v>
      </c>
      <c r="AA952" s="29" t="s">
        <v>45</v>
      </c>
      <c r="AB952" s="264" t="s">
        <v>232</v>
      </c>
      <c r="AC952" s="37"/>
    </row>
    <row r="953" spans="1:29" s="38" customFormat="1" x14ac:dyDescent="0.25">
      <c r="A953" s="22">
        <v>26</v>
      </c>
      <c r="B953" s="23">
        <v>1760</v>
      </c>
      <c r="C953" s="93" t="s">
        <v>1442</v>
      </c>
      <c r="D953" s="211" t="s">
        <v>968</v>
      </c>
      <c r="E953" s="212"/>
      <c r="F953" s="23" t="s">
        <v>229</v>
      </c>
      <c r="G953" s="439" t="s">
        <v>30</v>
      </c>
      <c r="H953" s="23" t="s">
        <v>43</v>
      </c>
      <c r="I953" s="68" t="s">
        <v>1400</v>
      </c>
      <c r="J953" s="23" t="s">
        <v>1401</v>
      </c>
      <c r="K953" s="23"/>
      <c r="L953" s="32" t="s">
        <v>360</v>
      </c>
      <c r="M953" s="28"/>
      <c r="N953" s="29"/>
      <c r="O953" s="17" t="s">
        <v>361</v>
      </c>
      <c r="P953" s="17">
        <f t="shared" si="170"/>
        <v>45535</v>
      </c>
      <c r="Q953" s="31">
        <v>5</v>
      </c>
      <c r="R953" s="32">
        <v>60</v>
      </c>
      <c r="S953" s="32">
        <f t="shared" si="174"/>
        <v>45</v>
      </c>
      <c r="T953" s="32">
        <f t="shared" si="173"/>
        <v>15</v>
      </c>
      <c r="U953" s="34">
        <v>0.2</v>
      </c>
      <c r="V953" s="35">
        <v>124173.78599999999</v>
      </c>
      <c r="W953" s="36">
        <f t="shared" si="158"/>
        <v>2069.5630999999998</v>
      </c>
      <c r="X953" s="36">
        <f t="shared" si="175"/>
        <v>93130.339499999987</v>
      </c>
      <c r="Y953" s="35" t="e">
        <f>V953-#REF!</f>
        <v>#REF!</v>
      </c>
      <c r="Z953" s="36">
        <f t="shared" si="172"/>
        <v>31043.446500000005</v>
      </c>
      <c r="AA953" s="29" t="s">
        <v>45</v>
      </c>
      <c r="AB953" s="264" t="s">
        <v>232</v>
      </c>
      <c r="AC953" s="37"/>
    </row>
    <row r="954" spans="1:29" s="38" customFormat="1" x14ac:dyDescent="0.25">
      <c r="A954" s="22">
        <v>27</v>
      </c>
      <c r="B954" s="23">
        <v>1761</v>
      </c>
      <c r="C954" s="93" t="s">
        <v>1442</v>
      </c>
      <c r="D954" s="211" t="s">
        <v>968</v>
      </c>
      <c r="E954" s="212"/>
      <c r="F954" s="23" t="s">
        <v>229</v>
      </c>
      <c r="G954" s="439" t="s">
        <v>30</v>
      </c>
      <c r="H954" s="23" t="s">
        <v>43</v>
      </c>
      <c r="I954" s="68" t="s">
        <v>1400</v>
      </c>
      <c r="J954" s="23" t="s">
        <v>1401</v>
      </c>
      <c r="K954" s="23"/>
      <c r="L954" s="32" t="s">
        <v>360</v>
      </c>
      <c r="M954" s="28"/>
      <c r="N954" s="29"/>
      <c r="O954" s="17" t="s">
        <v>361</v>
      </c>
      <c r="P954" s="17">
        <f t="shared" si="170"/>
        <v>45535</v>
      </c>
      <c r="Q954" s="31">
        <v>5</v>
      </c>
      <c r="R954" s="32">
        <v>60</v>
      </c>
      <c r="S954" s="32">
        <f t="shared" si="174"/>
        <v>45</v>
      </c>
      <c r="T954" s="32">
        <f t="shared" si="173"/>
        <v>15</v>
      </c>
      <c r="U954" s="34">
        <v>0.2</v>
      </c>
      <c r="V954" s="35">
        <v>124173.78599999999</v>
      </c>
      <c r="W954" s="36">
        <f t="shared" si="158"/>
        <v>2069.5630999999998</v>
      </c>
      <c r="X954" s="36">
        <f t="shared" si="175"/>
        <v>93130.339499999987</v>
      </c>
      <c r="Y954" s="35" t="e">
        <f>V954-#REF!</f>
        <v>#REF!</v>
      </c>
      <c r="Z954" s="36">
        <f t="shared" si="172"/>
        <v>31043.446500000005</v>
      </c>
      <c r="AA954" s="29" t="s">
        <v>45</v>
      </c>
      <c r="AB954" s="264" t="s">
        <v>232</v>
      </c>
      <c r="AC954" s="37"/>
    </row>
    <row r="955" spans="1:29" s="38" customFormat="1" x14ac:dyDescent="0.25">
      <c r="A955" s="22">
        <v>28</v>
      </c>
      <c r="B955" s="23">
        <v>1778</v>
      </c>
      <c r="C955" s="93" t="s">
        <v>1443</v>
      </c>
      <c r="D955" s="211" t="s">
        <v>1444</v>
      </c>
      <c r="E955" s="212"/>
      <c r="F955" s="23" t="s">
        <v>229</v>
      </c>
      <c r="G955" s="439" t="s">
        <v>30</v>
      </c>
      <c r="H955" s="23" t="s">
        <v>43</v>
      </c>
      <c r="I955" s="68" t="s">
        <v>1400</v>
      </c>
      <c r="J955" s="23" t="s">
        <v>1401</v>
      </c>
      <c r="K955" s="23"/>
      <c r="L955" s="32" t="s">
        <v>1122</v>
      </c>
      <c r="M955" s="28"/>
      <c r="N955" s="29"/>
      <c r="O955" s="17" t="s">
        <v>1123</v>
      </c>
      <c r="P955" s="17">
        <f t="shared" si="170"/>
        <v>45535</v>
      </c>
      <c r="Q955" s="31">
        <v>5</v>
      </c>
      <c r="R955" s="32">
        <v>60</v>
      </c>
      <c r="S955" s="32">
        <f t="shared" si="174"/>
        <v>55</v>
      </c>
      <c r="T955" s="32">
        <f t="shared" si="173"/>
        <v>5</v>
      </c>
      <c r="U955" s="34">
        <v>0.2</v>
      </c>
      <c r="V955" s="35">
        <v>205712.5</v>
      </c>
      <c r="W955" s="36">
        <f t="shared" si="158"/>
        <v>3428.5416666666665</v>
      </c>
      <c r="X955" s="36">
        <f t="shared" si="175"/>
        <v>188569.79166666666</v>
      </c>
      <c r="Y955" s="35" t="e">
        <f>V955-#REF!</f>
        <v>#REF!</v>
      </c>
      <c r="Z955" s="36">
        <f t="shared" si="172"/>
        <v>17142.708333333343</v>
      </c>
      <c r="AA955" s="29" t="s">
        <v>45</v>
      </c>
      <c r="AB955" s="264" t="s">
        <v>232</v>
      </c>
      <c r="AC955" s="37"/>
    </row>
    <row r="956" spans="1:29" s="38" customFormat="1" x14ac:dyDescent="0.25">
      <c r="A956" s="22">
        <v>29</v>
      </c>
      <c r="B956" s="23">
        <v>1779</v>
      </c>
      <c r="C956" s="93" t="s">
        <v>1445</v>
      </c>
      <c r="D956" s="211" t="s">
        <v>1446</v>
      </c>
      <c r="E956" s="212"/>
      <c r="F956" s="23" t="s">
        <v>229</v>
      </c>
      <c r="G956" s="439" t="s">
        <v>30</v>
      </c>
      <c r="H956" s="23" t="s">
        <v>43</v>
      </c>
      <c r="I956" s="68" t="s">
        <v>1400</v>
      </c>
      <c r="J956" s="23" t="s">
        <v>1401</v>
      </c>
      <c r="K956" s="23"/>
      <c r="L956" s="32" t="s">
        <v>1122</v>
      </c>
      <c r="M956" s="28"/>
      <c r="N956" s="29"/>
      <c r="O956" s="17" t="s">
        <v>1123</v>
      </c>
      <c r="P956" s="17">
        <f t="shared" si="170"/>
        <v>45535</v>
      </c>
      <c r="Q956" s="31">
        <v>5</v>
      </c>
      <c r="R956" s="32">
        <v>60</v>
      </c>
      <c r="S956" s="32">
        <f t="shared" si="174"/>
        <v>55</v>
      </c>
      <c r="T956" s="32">
        <f t="shared" si="173"/>
        <v>5</v>
      </c>
      <c r="U956" s="34">
        <v>0.2</v>
      </c>
      <c r="V956" s="35">
        <v>50546.5</v>
      </c>
      <c r="W956" s="36">
        <f t="shared" si="158"/>
        <v>842.44166666666672</v>
      </c>
      <c r="X956" s="36">
        <f t="shared" si="175"/>
        <v>46334.291666666672</v>
      </c>
      <c r="Y956" s="35" t="e">
        <f>V956-#REF!</f>
        <v>#REF!</v>
      </c>
      <c r="Z956" s="36">
        <f t="shared" si="172"/>
        <v>4212.2083333333285</v>
      </c>
      <c r="AA956" s="29" t="s">
        <v>45</v>
      </c>
      <c r="AB956" s="264" t="s">
        <v>232</v>
      </c>
      <c r="AC956" s="37"/>
    </row>
    <row r="957" spans="1:29" s="38" customFormat="1" x14ac:dyDescent="0.25">
      <c r="A957" s="22">
        <v>30</v>
      </c>
      <c r="B957" s="23">
        <v>1780</v>
      </c>
      <c r="C957" s="93" t="s">
        <v>1447</v>
      </c>
      <c r="D957" s="213"/>
      <c r="E957" s="32"/>
      <c r="F957" s="23" t="s">
        <v>234</v>
      </c>
      <c r="G957" s="439" t="s">
        <v>30</v>
      </c>
      <c r="H957" s="23" t="s">
        <v>43</v>
      </c>
      <c r="I957" s="68" t="s">
        <v>1400</v>
      </c>
      <c r="J957" s="23" t="s">
        <v>1401</v>
      </c>
      <c r="K957" s="23"/>
      <c r="L957" s="32" t="s">
        <v>1122</v>
      </c>
      <c r="M957" s="28"/>
      <c r="N957" s="29"/>
      <c r="O957" s="17" t="s">
        <v>1123</v>
      </c>
      <c r="P957" s="17">
        <f t="shared" si="170"/>
        <v>45535</v>
      </c>
      <c r="Q957" s="31">
        <v>5</v>
      </c>
      <c r="R957" s="32">
        <v>60</v>
      </c>
      <c r="S957" s="32">
        <f t="shared" si="174"/>
        <v>55</v>
      </c>
      <c r="T957" s="32">
        <f t="shared" si="173"/>
        <v>5</v>
      </c>
      <c r="U957" s="34">
        <v>0.2</v>
      </c>
      <c r="V957" s="35">
        <v>58775</v>
      </c>
      <c r="W957" s="36">
        <f t="shared" ref="W957:W1043" si="176">V957/R957</f>
        <v>979.58333333333337</v>
      </c>
      <c r="X957" s="36">
        <f t="shared" si="175"/>
        <v>53877.083333333336</v>
      </c>
      <c r="Y957" s="35" t="e">
        <f>V957-#REF!</f>
        <v>#REF!</v>
      </c>
      <c r="Z957" s="36">
        <f t="shared" si="172"/>
        <v>4897.9166666666642</v>
      </c>
      <c r="AA957" s="23"/>
      <c r="AB957" s="28"/>
      <c r="AC957" s="37"/>
    </row>
    <row r="958" spans="1:29" s="38" customFormat="1" x14ac:dyDescent="0.25">
      <c r="A958" s="22">
        <v>31</v>
      </c>
      <c r="B958" s="23">
        <v>1786</v>
      </c>
      <c r="C958" s="93" t="s">
        <v>1448</v>
      </c>
      <c r="D958" s="211" t="s">
        <v>1449</v>
      </c>
      <c r="E958" s="212"/>
      <c r="F958" s="23" t="s">
        <v>229</v>
      </c>
      <c r="G958" s="439" t="s">
        <v>30</v>
      </c>
      <c r="H958" s="23" t="s">
        <v>43</v>
      </c>
      <c r="I958" s="68" t="s">
        <v>1400</v>
      </c>
      <c r="J958" s="23" t="s">
        <v>1401</v>
      </c>
      <c r="K958" s="23"/>
      <c r="L958" s="32" t="s">
        <v>239</v>
      </c>
      <c r="M958" s="28"/>
      <c r="N958" s="29"/>
      <c r="O958" s="17" t="s">
        <v>240</v>
      </c>
      <c r="P958" s="17">
        <f t="shared" si="170"/>
        <v>45535</v>
      </c>
      <c r="Q958" s="31">
        <v>5</v>
      </c>
      <c r="R958" s="32">
        <v>60</v>
      </c>
      <c r="S958" s="32">
        <f t="shared" si="174"/>
        <v>57</v>
      </c>
      <c r="T958" s="32">
        <f t="shared" si="173"/>
        <v>3</v>
      </c>
      <c r="U958" s="34">
        <v>0.2</v>
      </c>
      <c r="V958" s="35">
        <v>112351.8058</v>
      </c>
      <c r="W958" s="36">
        <f t="shared" si="176"/>
        <v>1872.5300966666666</v>
      </c>
      <c r="X958" s="36">
        <f t="shared" si="175"/>
        <v>106734.21550999999</v>
      </c>
      <c r="Y958" s="35" t="e">
        <f>V958-#REF!</f>
        <v>#REF!</v>
      </c>
      <c r="Z958" s="36">
        <f t="shared" si="172"/>
        <v>5617.5902900000074</v>
      </c>
      <c r="AA958" s="29" t="s">
        <v>45</v>
      </c>
      <c r="AB958" s="264" t="s">
        <v>232</v>
      </c>
      <c r="AC958" s="37"/>
    </row>
    <row r="959" spans="1:29" s="38" customFormat="1" x14ac:dyDescent="0.25">
      <c r="A959" s="22">
        <v>32</v>
      </c>
      <c r="B959" s="23">
        <v>1787</v>
      </c>
      <c r="C959" s="93" t="s">
        <v>1448</v>
      </c>
      <c r="D959" s="211" t="s">
        <v>1450</v>
      </c>
      <c r="E959" s="212"/>
      <c r="F959" s="23" t="s">
        <v>229</v>
      </c>
      <c r="G959" s="439" t="s">
        <v>30</v>
      </c>
      <c r="H959" s="23" t="s">
        <v>43</v>
      </c>
      <c r="I959" s="68" t="s">
        <v>1400</v>
      </c>
      <c r="J959" s="23" t="s">
        <v>1401</v>
      </c>
      <c r="K959" s="23"/>
      <c r="L959" s="32" t="s">
        <v>239</v>
      </c>
      <c r="M959" s="28"/>
      <c r="N959" s="29"/>
      <c r="O959" s="17" t="s">
        <v>240</v>
      </c>
      <c r="P959" s="17">
        <f t="shared" si="170"/>
        <v>45535</v>
      </c>
      <c r="Q959" s="31">
        <v>5</v>
      </c>
      <c r="R959" s="32">
        <v>60</v>
      </c>
      <c r="S959" s="32">
        <f t="shared" si="174"/>
        <v>57</v>
      </c>
      <c r="T959" s="32">
        <f t="shared" si="173"/>
        <v>3</v>
      </c>
      <c r="U959" s="34">
        <v>0.2</v>
      </c>
      <c r="V959" s="35">
        <v>112351.8058</v>
      </c>
      <c r="W959" s="36">
        <f t="shared" si="176"/>
        <v>1872.5300966666666</v>
      </c>
      <c r="X959" s="36">
        <f t="shared" si="175"/>
        <v>106734.21550999999</v>
      </c>
      <c r="Y959" s="35" t="e">
        <f>V959-#REF!</f>
        <v>#REF!</v>
      </c>
      <c r="Z959" s="36">
        <f t="shared" si="172"/>
        <v>5617.5902900000074</v>
      </c>
      <c r="AA959" s="29" t="s">
        <v>45</v>
      </c>
      <c r="AB959" s="264" t="s">
        <v>232</v>
      </c>
      <c r="AC959" s="37"/>
    </row>
    <row r="960" spans="1:29" s="38" customFormat="1" x14ac:dyDescent="0.25">
      <c r="A960" s="22">
        <v>33</v>
      </c>
      <c r="B960" s="23">
        <v>1788</v>
      </c>
      <c r="C960" s="93" t="s">
        <v>1448</v>
      </c>
      <c r="D960" s="211" t="s">
        <v>1451</v>
      </c>
      <c r="E960" s="212"/>
      <c r="F960" s="23" t="s">
        <v>229</v>
      </c>
      <c r="G960" s="439" t="s">
        <v>30</v>
      </c>
      <c r="H960" s="23" t="s">
        <v>43</v>
      </c>
      <c r="I960" s="68" t="s">
        <v>1400</v>
      </c>
      <c r="J960" s="23" t="s">
        <v>1401</v>
      </c>
      <c r="K960" s="23"/>
      <c r="L960" s="32" t="s">
        <v>239</v>
      </c>
      <c r="M960" s="28"/>
      <c r="N960" s="29"/>
      <c r="O960" s="17" t="s">
        <v>240</v>
      </c>
      <c r="P960" s="17">
        <f t="shared" si="170"/>
        <v>45535</v>
      </c>
      <c r="Q960" s="31">
        <v>5</v>
      </c>
      <c r="R960" s="32">
        <v>60</v>
      </c>
      <c r="S960" s="32">
        <f t="shared" si="174"/>
        <v>57</v>
      </c>
      <c r="T960" s="32">
        <f t="shared" si="173"/>
        <v>3</v>
      </c>
      <c r="U960" s="34">
        <v>0.2</v>
      </c>
      <c r="V960" s="35">
        <v>112351.8058</v>
      </c>
      <c r="W960" s="36">
        <f t="shared" si="176"/>
        <v>1872.5300966666666</v>
      </c>
      <c r="X960" s="36">
        <f t="shared" si="175"/>
        <v>106734.21550999999</v>
      </c>
      <c r="Y960" s="35" t="e">
        <f>V960-#REF!</f>
        <v>#REF!</v>
      </c>
      <c r="Z960" s="36">
        <f t="shared" si="172"/>
        <v>5617.5902900000074</v>
      </c>
      <c r="AA960" s="29" t="s">
        <v>45</v>
      </c>
      <c r="AB960" s="264" t="s">
        <v>232</v>
      </c>
      <c r="AC960" s="37"/>
    </row>
    <row r="961" spans="1:29" s="38" customFormat="1" x14ac:dyDescent="0.25">
      <c r="A961" s="22">
        <v>34</v>
      </c>
      <c r="B961" s="23">
        <v>1828</v>
      </c>
      <c r="C961" s="93" t="s">
        <v>1452</v>
      </c>
      <c r="D961" s="211" t="s">
        <v>1453</v>
      </c>
      <c r="E961" s="212"/>
      <c r="F961" s="23" t="s">
        <v>229</v>
      </c>
      <c r="G961" s="439" t="s">
        <v>30</v>
      </c>
      <c r="H961" s="23" t="s">
        <v>43</v>
      </c>
      <c r="I961" s="68" t="s">
        <v>1400</v>
      </c>
      <c r="J961" s="23" t="s">
        <v>1401</v>
      </c>
      <c r="K961" s="23"/>
      <c r="L961" s="32" t="s">
        <v>1126</v>
      </c>
      <c r="M961" s="28"/>
      <c r="N961" s="29"/>
      <c r="O961" s="17" t="s">
        <v>1127</v>
      </c>
      <c r="P961" s="17">
        <f t="shared" si="170"/>
        <v>45535</v>
      </c>
      <c r="Q961" s="31">
        <v>5</v>
      </c>
      <c r="R961" s="32">
        <v>60</v>
      </c>
      <c r="S961" s="32">
        <f t="shared" si="174"/>
        <v>45</v>
      </c>
      <c r="T961" s="32">
        <f t="shared" si="173"/>
        <v>15</v>
      </c>
      <c r="U961" s="34">
        <v>0.2</v>
      </c>
      <c r="V961" s="35">
        <v>195907.02180000002</v>
      </c>
      <c r="W961" s="36">
        <f t="shared" si="176"/>
        <v>3265.1170300000003</v>
      </c>
      <c r="X961" s="36">
        <f t="shared" si="175"/>
        <v>146930.26635000002</v>
      </c>
      <c r="Y961" s="35" t="e">
        <f>V961-#REF!</f>
        <v>#REF!</v>
      </c>
      <c r="Z961" s="36">
        <f t="shared" si="172"/>
        <v>48976.755449999997</v>
      </c>
      <c r="AA961" s="29" t="s">
        <v>45</v>
      </c>
      <c r="AB961" s="264" t="s">
        <v>232</v>
      </c>
      <c r="AC961" s="37"/>
    </row>
    <row r="962" spans="1:29" s="38" customFormat="1" x14ac:dyDescent="0.25">
      <c r="A962" s="22">
        <v>35</v>
      </c>
      <c r="B962" s="23">
        <v>1830</v>
      </c>
      <c r="C962" s="93" t="s">
        <v>1454</v>
      </c>
      <c r="D962" s="211" t="s">
        <v>1455</v>
      </c>
      <c r="E962" s="212"/>
      <c r="F962" s="23" t="s">
        <v>229</v>
      </c>
      <c r="G962" s="439" t="s">
        <v>30</v>
      </c>
      <c r="H962" s="23" t="s">
        <v>43</v>
      </c>
      <c r="I962" s="68" t="s">
        <v>1400</v>
      </c>
      <c r="J962" s="23" t="s">
        <v>1401</v>
      </c>
      <c r="K962" s="23"/>
      <c r="L962" s="32" t="s">
        <v>525</v>
      </c>
      <c r="M962" s="28"/>
      <c r="N962" s="29"/>
      <c r="O962" s="17" t="s">
        <v>526</v>
      </c>
      <c r="P962" s="17">
        <f t="shared" si="170"/>
        <v>45535</v>
      </c>
      <c r="Q962" s="31">
        <v>5</v>
      </c>
      <c r="R962" s="32">
        <v>60</v>
      </c>
      <c r="S962" s="32">
        <f t="shared" si="174"/>
        <v>48</v>
      </c>
      <c r="T962" s="32">
        <f t="shared" si="173"/>
        <v>12</v>
      </c>
      <c r="U962" s="34">
        <v>0.2</v>
      </c>
      <c r="V962" s="35">
        <v>95000</v>
      </c>
      <c r="W962" s="36">
        <f t="shared" si="176"/>
        <v>1583.3333333333333</v>
      </c>
      <c r="X962" s="36">
        <f t="shared" si="175"/>
        <v>76000</v>
      </c>
      <c r="Y962" s="35" t="e">
        <f>V962-#REF!</f>
        <v>#REF!</v>
      </c>
      <c r="Z962" s="36">
        <f t="shared" si="172"/>
        <v>19000</v>
      </c>
      <c r="AA962" s="29" t="s">
        <v>45</v>
      </c>
      <c r="AB962" s="264" t="s">
        <v>232</v>
      </c>
      <c r="AC962" s="37"/>
    </row>
    <row r="963" spans="1:29" s="38" customFormat="1" x14ac:dyDescent="0.25">
      <c r="A963" s="22">
        <v>36</v>
      </c>
      <c r="B963" s="23">
        <v>1840</v>
      </c>
      <c r="C963" s="93" t="s">
        <v>1448</v>
      </c>
      <c r="D963" s="211" t="s">
        <v>1456</v>
      </c>
      <c r="E963" s="68"/>
      <c r="F963" s="23" t="s">
        <v>234</v>
      </c>
      <c r="G963" s="439" t="s">
        <v>30</v>
      </c>
      <c r="H963" s="23" t="s">
        <v>43</v>
      </c>
      <c r="I963" s="68" t="s">
        <v>1400</v>
      </c>
      <c r="J963" s="23" t="s">
        <v>1401</v>
      </c>
      <c r="K963" s="23"/>
      <c r="L963" s="32" t="s">
        <v>239</v>
      </c>
      <c r="M963" s="28"/>
      <c r="N963" s="29"/>
      <c r="O963" s="17" t="s">
        <v>240</v>
      </c>
      <c r="P963" s="17">
        <f t="shared" si="170"/>
        <v>45535</v>
      </c>
      <c r="Q963" s="31">
        <v>5</v>
      </c>
      <c r="R963" s="32">
        <v>60</v>
      </c>
      <c r="S963" s="32">
        <f t="shared" si="174"/>
        <v>57</v>
      </c>
      <c r="T963" s="32">
        <f t="shared" si="173"/>
        <v>3</v>
      </c>
      <c r="U963" s="34">
        <v>0.2</v>
      </c>
      <c r="V963" s="35">
        <v>112351.8058</v>
      </c>
      <c r="W963" s="36">
        <f t="shared" si="176"/>
        <v>1872.5300966666666</v>
      </c>
      <c r="X963" s="36">
        <f t="shared" si="175"/>
        <v>106734.21550999999</v>
      </c>
      <c r="Y963" s="35" t="e">
        <f>V963-#REF!</f>
        <v>#REF!</v>
      </c>
      <c r="Z963" s="36">
        <f t="shared" si="172"/>
        <v>5617.5902900000074</v>
      </c>
      <c r="AA963" s="23"/>
      <c r="AB963" s="28"/>
      <c r="AC963" s="37"/>
    </row>
    <row r="964" spans="1:29" s="38" customFormat="1" x14ac:dyDescent="0.25">
      <c r="A964" s="22">
        <v>37</v>
      </c>
      <c r="B964" s="23">
        <v>1879</v>
      </c>
      <c r="C964" s="93" t="s">
        <v>1432</v>
      </c>
      <c r="D964" s="211" t="s">
        <v>1457</v>
      </c>
      <c r="E964" s="212"/>
      <c r="F964" s="23" t="s">
        <v>31</v>
      </c>
      <c r="G964" s="439" t="s">
        <v>30</v>
      </c>
      <c r="H964" s="23" t="s">
        <v>43</v>
      </c>
      <c r="I964" s="68" t="s">
        <v>1400</v>
      </c>
      <c r="J964" s="23" t="s">
        <v>1401</v>
      </c>
      <c r="K964" s="23"/>
      <c r="L964" s="32" t="s">
        <v>360</v>
      </c>
      <c r="M964" s="28"/>
      <c r="N964" s="29"/>
      <c r="O964" s="17" t="s">
        <v>361</v>
      </c>
      <c r="P964" s="17">
        <f t="shared" si="170"/>
        <v>45535</v>
      </c>
      <c r="Q964" s="31">
        <v>5</v>
      </c>
      <c r="R964" s="32">
        <v>60</v>
      </c>
      <c r="S964" s="32">
        <f t="shared" si="174"/>
        <v>45</v>
      </c>
      <c r="T964" s="32">
        <f t="shared" si="173"/>
        <v>15</v>
      </c>
      <c r="U964" s="34">
        <v>0.2</v>
      </c>
      <c r="V964" s="35">
        <v>275537.14</v>
      </c>
      <c r="W964" s="36">
        <f t="shared" si="176"/>
        <v>4592.2856666666667</v>
      </c>
      <c r="X964" s="36">
        <f t="shared" si="175"/>
        <v>206652.85500000001</v>
      </c>
      <c r="Y964" s="35" t="e">
        <f>V964-#REF!</f>
        <v>#REF!</v>
      </c>
      <c r="Z964" s="36">
        <f t="shared" si="172"/>
        <v>68884.285000000003</v>
      </c>
      <c r="AA964" s="29" t="s">
        <v>45</v>
      </c>
      <c r="AB964" s="264" t="s">
        <v>232</v>
      </c>
      <c r="AC964" s="37"/>
    </row>
    <row r="965" spans="1:29" s="38" customFormat="1" x14ac:dyDescent="0.25">
      <c r="A965" s="22">
        <v>38</v>
      </c>
      <c r="B965" s="23">
        <v>1886</v>
      </c>
      <c r="C965" s="98" t="s">
        <v>1442</v>
      </c>
      <c r="D965" s="535" t="s">
        <v>968</v>
      </c>
      <c r="E965" s="212"/>
      <c r="F965" s="23" t="s">
        <v>31</v>
      </c>
      <c r="G965" s="439" t="s">
        <v>30</v>
      </c>
      <c r="H965" s="23" t="s">
        <v>43</v>
      </c>
      <c r="I965" s="68" t="s">
        <v>1400</v>
      </c>
      <c r="J965" s="42" t="s">
        <v>1401</v>
      </c>
      <c r="K965" s="23"/>
      <c r="L965" s="32" t="s">
        <v>360</v>
      </c>
      <c r="M965" s="23"/>
      <c r="N965" s="29"/>
      <c r="O965" s="17" t="s">
        <v>361</v>
      </c>
      <c r="P965" s="17">
        <f t="shared" si="170"/>
        <v>45535</v>
      </c>
      <c r="Q965" s="31">
        <v>5</v>
      </c>
      <c r="R965" s="32">
        <v>60</v>
      </c>
      <c r="S965" s="56">
        <f t="shared" si="174"/>
        <v>45</v>
      </c>
      <c r="T965" s="56">
        <f t="shared" si="173"/>
        <v>15</v>
      </c>
      <c r="U965" s="34">
        <v>0.2</v>
      </c>
      <c r="V965" s="57">
        <v>124173.78599999999</v>
      </c>
      <c r="W965" s="35">
        <f t="shared" si="176"/>
        <v>2069.5630999999998</v>
      </c>
      <c r="X965" s="35">
        <f t="shared" si="175"/>
        <v>93130.339499999987</v>
      </c>
      <c r="Y965" s="35" t="e">
        <f>V965-#REF!</f>
        <v>#REF!</v>
      </c>
      <c r="Z965" s="35">
        <f t="shared" si="172"/>
        <v>31043.446500000005</v>
      </c>
      <c r="AA965" s="29" t="s">
        <v>45</v>
      </c>
      <c r="AB965" s="264" t="s">
        <v>232</v>
      </c>
      <c r="AC965" s="37"/>
    </row>
    <row r="966" spans="1:29" s="38" customFormat="1" ht="39" x14ac:dyDescent="0.25">
      <c r="A966" s="22">
        <v>39</v>
      </c>
      <c r="B966" s="66" t="s">
        <v>110</v>
      </c>
      <c r="C966" s="93" t="s">
        <v>1458</v>
      </c>
      <c r="D966" s="211"/>
      <c r="E966" s="68" t="s">
        <v>1459</v>
      </c>
      <c r="F966" s="23"/>
      <c r="G966" s="536" t="s">
        <v>569</v>
      </c>
      <c r="H966" s="23" t="s">
        <v>43</v>
      </c>
      <c r="I966" s="68" t="s">
        <v>1400</v>
      </c>
      <c r="J966" s="42" t="s">
        <v>1401</v>
      </c>
      <c r="K966" s="23"/>
      <c r="L966" s="537" t="s">
        <v>1150</v>
      </c>
      <c r="M966" s="23"/>
      <c r="N966" s="23"/>
      <c r="O966" s="60">
        <v>44963</v>
      </c>
      <c r="P966" s="17">
        <f t="shared" si="170"/>
        <v>45535</v>
      </c>
      <c r="Q966" s="31">
        <v>5</v>
      </c>
      <c r="R966" s="32">
        <v>60</v>
      </c>
      <c r="S966" s="56">
        <f t="shared" si="174"/>
        <v>18</v>
      </c>
      <c r="T966" s="56">
        <f t="shared" si="173"/>
        <v>42</v>
      </c>
      <c r="U966" s="34">
        <v>0.2</v>
      </c>
      <c r="V966" s="57">
        <v>796010</v>
      </c>
      <c r="W966" s="35">
        <f>V966/R966</f>
        <v>13266.833333333334</v>
      </c>
      <c r="X966" s="35">
        <f t="shared" si="175"/>
        <v>238803</v>
      </c>
      <c r="Y966" s="538"/>
      <c r="Z966" s="35">
        <f t="shared" si="172"/>
        <v>557207</v>
      </c>
      <c r="AA966" s="23"/>
      <c r="AB966" s="28"/>
      <c r="AC966" s="37"/>
    </row>
    <row r="967" spans="1:29" s="38" customFormat="1" ht="26.25" x14ac:dyDescent="0.25">
      <c r="A967" s="22">
        <v>40</v>
      </c>
      <c r="B967" s="66" t="s">
        <v>110</v>
      </c>
      <c r="C967" s="539" t="s">
        <v>1460</v>
      </c>
      <c r="D967" s="211"/>
      <c r="E967" s="212" t="s">
        <v>1461</v>
      </c>
      <c r="F967" s="23"/>
      <c r="G967" s="536" t="s">
        <v>569</v>
      </c>
      <c r="H967" s="23" t="s">
        <v>43</v>
      </c>
      <c r="I967" s="68" t="s">
        <v>1400</v>
      </c>
      <c r="J967" s="42" t="s">
        <v>1401</v>
      </c>
      <c r="K967" s="23"/>
      <c r="L967" s="537" t="s">
        <v>1150</v>
      </c>
      <c r="M967" s="23"/>
      <c r="N967" s="29"/>
      <c r="O967" s="60">
        <v>44963</v>
      </c>
      <c r="P967" s="17">
        <f t="shared" si="170"/>
        <v>45535</v>
      </c>
      <c r="Q967" s="31">
        <v>5</v>
      </c>
      <c r="R967" s="32">
        <v>60</v>
      </c>
      <c r="S967" s="56">
        <f t="shared" si="174"/>
        <v>18</v>
      </c>
      <c r="T967" s="56">
        <f t="shared" si="173"/>
        <v>42</v>
      </c>
      <c r="U967" s="34">
        <v>0.2</v>
      </c>
      <c r="V967" s="183">
        <v>114960</v>
      </c>
      <c r="W967" s="35">
        <f t="shared" ref="W967:W981" si="177">V967/R967</f>
        <v>1916</v>
      </c>
      <c r="X967" s="35">
        <f t="shared" si="175"/>
        <v>34488</v>
      </c>
      <c r="Y967" s="35"/>
      <c r="Z967" s="35">
        <f t="shared" si="172"/>
        <v>80472</v>
      </c>
      <c r="AA967" s="29"/>
      <c r="AB967" s="264"/>
      <c r="AC967" s="37"/>
    </row>
    <row r="968" spans="1:29" s="38" customFormat="1" ht="26.25" x14ac:dyDescent="0.25">
      <c r="A968" s="22">
        <v>41</v>
      </c>
      <c r="B968" s="66" t="s">
        <v>110</v>
      </c>
      <c r="C968" s="539" t="s">
        <v>1460</v>
      </c>
      <c r="D968" s="211"/>
      <c r="E968" s="212" t="s">
        <v>1461</v>
      </c>
      <c r="F968" s="23"/>
      <c r="G968" s="536" t="s">
        <v>569</v>
      </c>
      <c r="H968" s="23" t="s">
        <v>43</v>
      </c>
      <c r="I968" s="68" t="s">
        <v>1400</v>
      </c>
      <c r="J968" s="42" t="s">
        <v>1401</v>
      </c>
      <c r="K968" s="23"/>
      <c r="L968" s="537" t="s">
        <v>1150</v>
      </c>
      <c r="M968" s="23"/>
      <c r="N968" s="29"/>
      <c r="O968" s="60">
        <v>44963</v>
      </c>
      <c r="P968" s="17">
        <f t="shared" si="170"/>
        <v>45535</v>
      </c>
      <c r="Q968" s="31">
        <v>5</v>
      </c>
      <c r="R968" s="32">
        <v>60</v>
      </c>
      <c r="S968" s="56">
        <f t="shared" si="174"/>
        <v>18</v>
      </c>
      <c r="T968" s="56">
        <f t="shared" si="173"/>
        <v>42</v>
      </c>
      <c r="U968" s="34">
        <v>0.2</v>
      </c>
      <c r="V968" s="183">
        <v>114960</v>
      </c>
      <c r="W968" s="35">
        <f t="shared" si="177"/>
        <v>1916</v>
      </c>
      <c r="X968" s="35">
        <f t="shared" si="175"/>
        <v>34488</v>
      </c>
      <c r="Y968" s="35"/>
      <c r="Z968" s="35">
        <f t="shared" si="172"/>
        <v>80472</v>
      </c>
      <c r="AA968" s="29"/>
      <c r="AB968" s="264"/>
      <c r="AC968" s="37"/>
    </row>
    <row r="969" spans="1:29" s="38" customFormat="1" ht="26.25" x14ac:dyDescent="0.25">
      <c r="A969" s="22">
        <v>42</v>
      </c>
      <c r="B969" s="66" t="s">
        <v>110</v>
      </c>
      <c r="C969" s="539" t="s">
        <v>1460</v>
      </c>
      <c r="D969" s="211"/>
      <c r="E969" s="212" t="s">
        <v>1461</v>
      </c>
      <c r="F969" s="23"/>
      <c r="G969" s="536" t="s">
        <v>569</v>
      </c>
      <c r="H969" s="23" t="s">
        <v>43</v>
      </c>
      <c r="I969" s="68" t="s">
        <v>1400</v>
      </c>
      <c r="J969" s="42" t="s">
        <v>1401</v>
      </c>
      <c r="K969" s="23"/>
      <c r="L969" s="537" t="s">
        <v>1150</v>
      </c>
      <c r="M969" s="23"/>
      <c r="N969" s="29"/>
      <c r="O969" s="60">
        <v>44963</v>
      </c>
      <c r="P969" s="17">
        <f t="shared" si="170"/>
        <v>45535</v>
      </c>
      <c r="Q969" s="31">
        <v>5</v>
      </c>
      <c r="R969" s="32">
        <v>60</v>
      </c>
      <c r="S969" s="56">
        <f t="shared" si="174"/>
        <v>18</v>
      </c>
      <c r="T969" s="56">
        <f t="shared" si="173"/>
        <v>42</v>
      </c>
      <c r="U969" s="34">
        <v>0.2</v>
      </c>
      <c r="V969" s="183">
        <v>114960</v>
      </c>
      <c r="W969" s="35">
        <f t="shared" si="177"/>
        <v>1916</v>
      </c>
      <c r="X969" s="35">
        <f t="shared" si="175"/>
        <v>34488</v>
      </c>
      <c r="Y969" s="35"/>
      <c r="Z969" s="35">
        <f t="shared" si="172"/>
        <v>80472</v>
      </c>
      <c r="AA969" s="29"/>
      <c r="AB969" s="264"/>
      <c r="AC969" s="37"/>
    </row>
    <row r="970" spans="1:29" s="38" customFormat="1" ht="26.25" x14ac:dyDescent="0.25">
      <c r="A970" s="22">
        <v>43</v>
      </c>
      <c r="B970" s="66" t="s">
        <v>110</v>
      </c>
      <c r="C970" s="539" t="s">
        <v>1460</v>
      </c>
      <c r="D970" s="211"/>
      <c r="E970" s="212" t="s">
        <v>1461</v>
      </c>
      <c r="F970" s="23"/>
      <c r="G970" s="536" t="s">
        <v>569</v>
      </c>
      <c r="H970" s="23" t="s">
        <v>43</v>
      </c>
      <c r="I970" s="68" t="s">
        <v>1400</v>
      </c>
      <c r="J970" s="42" t="s">
        <v>1401</v>
      </c>
      <c r="K970" s="23"/>
      <c r="L970" s="537" t="s">
        <v>1150</v>
      </c>
      <c r="M970" s="23"/>
      <c r="N970" s="29"/>
      <c r="O970" s="60">
        <v>44963</v>
      </c>
      <c r="P970" s="17">
        <f t="shared" si="170"/>
        <v>45535</v>
      </c>
      <c r="Q970" s="31">
        <v>5</v>
      </c>
      <c r="R970" s="32">
        <v>60</v>
      </c>
      <c r="S970" s="56">
        <f t="shared" si="174"/>
        <v>18</v>
      </c>
      <c r="T970" s="56">
        <f t="shared" si="173"/>
        <v>42</v>
      </c>
      <c r="U970" s="34">
        <v>0.2</v>
      </c>
      <c r="V970" s="183">
        <v>114960</v>
      </c>
      <c r="W970" s="35">
        <f t="shared" si="177"/>
        <v>1916</v>
      </c>
      <c r="X970" s="35">
        <f t="shared" si="175"/>
        <v>34488</v>
      </c>
      <c r="Y970" s="35"/>
      <c r="Z970" s="35">
        <f t="shared" si="172"/>
        <v>80472</v>
      </c>
      <c r="AA970" s="29"/>
      <c r="AB970" s="264"/>
      <c r="AC970" s="37"/>
    </row>
    <row r="971" spans="1:29" s="38" customFormat="1" ht="26.25" x14ac:dyDescent="0.25">
      <c r="A971" s="22">
        <v>44</v>
      </c>
      <c r="B971" s="66" t="s">
        <v>110</v>
      </c>
      <c r="C971" s="539" t="s">
        <v>1460</v>
      </c>
      <c r="D971" s="211"/>
      <c r="E971" s="212" t="s">
        <v>1461</v>
      </c>
      <c r="F971" s="23"/>
      <c r="G971" s="536" t="s">
        <v>569</v>
      </c>
      <c r="H971" s="23" t="s">
        <v>43</v>
      </c>
      <c r="I971" s="68" t="s">
        <v>1400</v>
      </c>
      <c r="J971" s="42" t="s">
        <v>1401</v>
      </c>
      <c r="K971" s="23"/>
      <c r="L971" s="537" t="s">
        <v>1150</v>
      </c>
      <c r="M971" s="23"/>
      <c r="N971" s="29"/>
      <c r="O971" s="60">
        <v>44963</v>
      </c>
      <c r="P971" s="17">
        <f t="shared" si="170"/>
        <v>45535</v>
      </c>
      <c r="Q971" s="31">
        <v>5</v>
      </c>
      <c r="R971" s="32">
        <v>60</v>
      </c>
      <c r="S971" s="56">
        <f t="shared" si="174"/>
        <v>18</v>
      </c>
      <c r="T971" s="56">
        <f t="shared" si="173"/>
        <v>42</v>
      </c>
      <c r="U971" s="34">
        <v>0.2</v>
      </c>
      <c r="V971" s="183">
        <v>114960</v>
      </c>
      <c r="W971" s="35">
        <f t="shared" si="177"/>
        <v>1916</v>
      </c>
      <c r="X971" s="35">
        <f t="shared" si="175"/>
        <v>34488</v>
      </c>
      <c r="Y971" s="35"/>
      <c r="Z971" s="35">
        <f t="shared" si="172"/>
        <v>80472</v>
      </c>
      <c r="AA971" s="29"/>
      <c r="AB971" s="264"/>
      <c r="AC971" s="37"/>
    </row>
    <row r="972" spans="1:29" s="38" customFormat="1" ht="26.25" x14ac:dyDescent="0.25">
      <c r="A972" s="22">
        <v>45</v>
      </c>
      <c r="B972" s="66" t="s">
        <v>110</v>
      </c>
      <c r="C972" s="539" t="s">
        <v>1460</v>
      </c>
      <c r="D972" s="211"/>
      <c r="E972" s="212" t="s">
        <v>1461</v>
      </c>
      <c r="F972" s="23" t="s">
        <v>229</v>
      </c>
      <c r="G972" s="536" t="s">
        <v>569</v>
      </c>
      <c r="H972" s="23" t="s">
        <v>43</v>
      </c>
      <c r="I972" s="68" t="s">
        <v>1400</v>
      </c>
      <c r="J972" s="42" t="s">
        <v>1401</v>
      </c>
      <c r="K972" s="23"/>
      <c r="L972" s="537" t="s">
        <v>1150</v>
      </c>
      <c r="M972" s="23"/>
      <c r="N972" s="29"/>
      <c r="O972" s="60">
        <v>44963</v>
      </c>
      <c r="P972" s="17">
        <f t="shared" si="170"/>
        <v>45535</v>
      </c>
      <c r="Q972" s="31">
        <v>5</v>
      </c>
      <c r="R972" s="32">
        <v>60</v>
      </c>
      <c r="S972" s="56">
        <f t="shared" si="174"/>
        <v>18</v>
      </c>
      <c r="T972" s="56">
        <f t="shared" si="173"/>
        <v>42</v>
      </c>
      <c r="U972" s="34">
        <v>0.2</v>
      </c>
      <c r="V972" s="183">
        <v>114960</v>
      </c>
      <c r="W972" s="35">
        <f t="shared" si="177"/>
        <v>1916</v>
      </c>
      <c r="X972" s="35">
        <f t="shared" si="175"/>
        <v>34488</v>
      </c>
      <c r="Y972" s="35"/>
      <c r="Z972" s="35">
        <f t="shared" si="172"/>
        <v>80472</v>
      </c>
      <c r="AA972" s="29"/>
      <c r="AB972" s="264"/>
      <c r="AC972" s="37"/>
    </row>
    <row r="973" spans="1:29" s="38" customFormat="1" ht="26.25" x14ac:dyDescent="0.25">
      <c r="A973" s="22">
        <v>46</v>
      </c>
      <c r="B973" s="66" t="s">
        <v>110</v>
      </c>
      <c r="C973" s="539" t="s">
        <v>1460</v>
      </c>
      <c r="D973" s="211"/>
      <c r="E973" s="212" t="s">
        <v>1461</v>
      </c>
      <c r="F973" s="23" t="s">
        <v>229</v>
      </c>
      <c r="G973" s="536" t="s">
        <v>569</v>
      </c>
      <c r="H973" s="23" t="s">
        <v>43</v>
      </c>
      <c r="I973" s="68" t="s">
        <v>1400</v>
      </c>
      <c r="J973" s="42" t="s">
        <v>1401</v>
      </c>
      <c r="K973" s="23"/>
      <c r="L973" s="537" t="s">
        <v>1150</v>
      </c>
      <c r="M973" s="23"/>
      <c r="N973" s="29"/>
      <c r="O973" s="60">
        <v>44963</v>
      </c>
      <c r="P973" s="17">
        <f t="shared" si="170"/>
        <v>45535</v>
      </c>
      <c r="Q973" s="31">
        <v>5</v>
      </c>
      <c r="R973" s="32">
        <v>60</v>
      </c>
      <c r="S973" s="56">
        <f t="shared" si="174"/>
        <v>18</v>
      </c>
      <c r="T973" s="56">
        <f t="shared" si="173"/>
        <v>42</v>
      </c>
      <c r="U973" s="34">
        <v>0.2</v>
      </c>
      <c r="V973" s="183">
        <v>114960</v>
      </c>
      <c r="W973" s="35">
        <f t="shared" si="177"/>
        <v>1916</v>
      </c>
      <c r="X973" s="35">
        <f t="shared" si="175"/>
        <v>34488</v>
      </c>
      <c r="Y973" s="35"/>
      <c r="Z973" s="35">
        <f t="shared" si="172"/>
        <v>80472</v>
      </c>
      <c r="AA973" s="29"/>
      <c r="AB973" s="264"/>
      <c r="AC973" s="37"/>
    </row>
    <row r="974" spans="1:29" s="38" customFormat="1" ht="26.25" x14ac:dyDescent="0.25">
      <c r="A974" s="22">
        <v>47</v>
      </c>
      <c r="B974" s="66" t="s">
        <v>110</v>
      </c>
      <c r="C974" s="539" t="s">
        <v>1460</v>
      </c>
      <c r="D974" s="211"/>
      <c r="E974" s="212" t="s">
        <v>1461</v>
      </c>
      <c r="F974" s="23" t="s">
        <v>229</v>
      </c>
      <c r="G974" s="536" t="s">
        <v>569</v>
      </c>
      <c r="H974" s="23" t="s">
        <v>43</v>
      </c>
      <c r="I974" s="68" t="s">
        <v>1400</v>
      </c>
      <c r="J974" s="42" t="s">
        <v>1401</v>
      </c>
      <c r="K974" s="23"/>
      <c r="L974" s="537" t="s">
        <v>1150</v>
      </c>
      <c r="M974" s="23"/>
      <c r="N974" s="29"/>
      <c r="O974" s="60">
        <v>44963</v>
      </c>
      <c r="P974" s="17">
        <f t="shared" si="170"/>
        <v>45535</v>
      </c>
      <c r="Q974" s="31">
        <v>5</v>
      </c>
      <c r="R974" s="32">
        <v>60</v>
      </c>
      <c r="S974" s="56">
        <f t="shared" si="174"/>
        <v>18</v>
      </c>
      <c r="T974" s="56">
        <f t="shared" si="173"/>
        <v>42</v>
      </c>
      <c r="U974" s="34">
        <v>0.2</v>
      </c>
      <c r="V974" s="183">
        <v>114960</v>
      </c>
      <c r="W974" s="35">
        <f t="shared" si="177"/>
        <v>1916</v>
      </c>
      <c r="X974" s="35">
        <f t="shared" si="175"/>
        <v>34488</v>
      </c>
      <c r="Y974" s="35"/>
      <c r="Z974" s="35">
        <f t="shared" si="172"/>
        <v>80472</v>
      </c>
      <c r="AA974" s="29"/>
      <c r="AB974" s="264"/>
      <c r="AC974" s="37"/>
    </row>
    <row r="975" spans="1:29" s="38" customFormat="1" ht="26.25" x14ac:dyDescent="0.25">
      <c r="A975" s="22">
        <v>48</v>
      </c>
      <c r="B975" s="97" t="s">
        <v>110</v>
      </c>
      <c r="C975" s="539" t="s">
        <v>1460</v>
      </c>
      <c r="D975" s="211"/>
      <c r="E975" s="212" t="s">
        <v>1461</v>
      </c>
      <c r="F975" s="23" t="s">
        <v>229</v>
      </c>
      <c r="G975" s="536" t="s">
        <v>569</v>
      </c>
      <c r="H975" s="23" t="s">
        <v>43</v>
      </c>
      <c r="I975" s="68" t="s">
        <v>1400</v>
      </c>
      <c r="J975" s="23" t="s">
        <v>1401</v>
      </c>
      <c r="K975" s="23"/>
      <c r="L975" s="537" t="s">
        <v>1150</v>
      </c>
      <c r="M975" s="23"/>
      <c r="N975" s="29"/>
      <c r="O975" s="60">
        <v>44963</v>
      </c>
      <c r="P975" s="17">
        <f t="shared" si="170"/>
        <v>45535</v>
      </c>
      <c r="Q975" s="31">
        <v>5</v>
      </c>
      <c r="R975" s="32">
        <v>60</v>
      </c>
      <c r="S975" s="32">
        <f t="shared" si="174"/>
        <v>18</v>
      </c>
      <c r="T975" s="32">
        <f t="shared" si="173"/>
        <v>42</v>
      </c>
      <c r="U975" s="34">
        <v>0.2</v>
      </c>
      <c r="V975" s="183">
        <v>114960</v>
      </c>
      <c r="W975" s="35">
        <f t="shared" si="177"/>
        <v>1916</v>
      </c>
      <c r="X975" s="35">
        <f t="shared" si="175"/>
        <v>34488</v>
      </c>
      <c r="Y975" s="35"/>
      <c r="Z975" s="35">
        <f t="shared" si="172"/>
        <v>80472</v>
      </c>
      <c r="AA975" s="29"/>
      <c r="AB975" s="264"/>
      <c r="AC975" s="37"/>
    </row>
    <row r="976" spans="1:29" s="207" customFormat="1" ht="38.450000000000003" customHeight="1" x14ac:dyDescent="0.25">
      <c r="A976" s="52">
        <v>49</v>
      </c>
      <c r="B976" s="97" t="s">
        <v>110</v>
      </c>
      <c r="C976" s="540" t="s">
        <v>1462</v>
      </c>
      <c r="D976" s="211"/>
      <c r="E976" s="212"/>
      <c r="F976" s="23" t="s">
        <v>229</v>
      </c>
      <c r="G976" s="536" t="s">
        <v>569</v>
      </c>
      <c r="H976" s="23" t="s">
        <v>43</v>
      </c>
      <c r="I976" s="68" t="s">
        <v>1400</v>
      </c>
      <c r="J976" s="23" t="s">
        <v>1401</v>
      </c>
      <c r="K976" s="23"/>
      <c r="L976" s="421">
        <v>3300</v>
      </c>
      <c r="M976" s="23"/>
      <c r="N976" s="386" t="s">
        <v>1169</v>
      </c>
      <c r="O976" s="60">
        <v>45384</v>
      </c>
      <c r="P976" s="17">
        <f t="shared" si="170"/>
        <v>45535</v>
      </c>
      <c r="Q976" s="31">
        <v>5</v>
      </c>
      <c r="R976" s="32">
        <v>60</v>
      </c>
      <c r="S976" s="32">
        <f t="shared" si="174"/>
        <v>4</v>
      </c>
      <c r="T976" s="32">
        <f t="shared" si="173"/>
        <v>56</v>
      </c>
      <c r="U976" s="34">
        <v>0.2</v>
      </c>
      <c r="V976" s="302">
        <v>86265</v>
      </c>
      <c r="W976" s="35">
        <f t="shared" si="177"/>
        <v>1437.75</v>
      </c>
      <c r="X976" s="35">
        <f t="shared" si="175"/>
        <v>5751</v>
      </c>
      <c r="Y976" s="35"/>
      <c r="Z976" s="35">
        <f t="shared" si="172"/>
        <v>80514</v>
      </c>
      <c r="AA976" s="29"/>
      <c r="AB976" s="264"/>
      <c r="AC976" s="37"/>
    </row>
    <row r="977" spans="1:31" s="207" customFormat="1" ht="38.450000000000003" customHeight="1" x14ac:dyDescent="0.25">
      <c r="A977" s="52">
        <v>50</v>
      </c>
      <c r="B977" s="97" t="s">
        <v>110</v>
      </c>
      <c r="C977" s="540" t="s">
        <v>1462</v>
      </c>
      <c r="D977" s="211"/>
      <c r="E977" s="212"/>
      <c r="F977" s="23" t="s">
        <v>229</v>
      </c>
      <c r="G977" s="536" t="s">
        <v>569</v>
      </c>
      <c r="H977" s="23" t="s">
        <v>43</v>
      </c>
      <c r="I977" s="68" t="s">
        <v>1400</v>
      </c>
      <c r="J977" s="23" t="s">
        <v>1401</v>
      </c>
      <c r="K977" s="23"/>
      <c r="L977" s="421">
        <v>3300</v>
      </c>
      <c r="M977" s="23"/>
      <c r="N977" s="386" t="s">
        <v>1169</v>
      </c>
      <c r="O977" s="60">
        <v>45384</v>
      </c>
      <c r="P977" s="17">
        <f t="shared" si="170"/>
        <v>45535</v>
      </c>
      <c r="Q977" s="31">
        <v>5</v>
      </c>
      <c r="R977" s="32">
        <v>60</v>
      </c>
      <c r="S977" s="32">
        <f t="shared" si="174"/>
        <v>4</v>
      </c>
      <c r="T977" s="32">
        <f t="shared" si="173"/>
        <v>56</v>
      </c>
      <c r="U977" s="34">
        <v>0.2</v>
      </c>
      <c r="V977" s="302">
        <v>86265</v>
      </c>
      <c r="W977" s="35">
        <f t="shared" si="177"/>
        <v>1437.75</v>
      </c>
      <c r="X977" s="35">
        <f t="shared" si="175"/>
        <v>5751</v>
      </c>
      <c r="Y977" s="35"/>
      <c r="Z977" s="35">
        <f t="shared" si="172"/>
        <v>80514</v>
      </c>
      <c r="AA977" s="29"/>
      <c r="AB977" s="264"/>
      <c r="AC977" s="37"/>
    </row>
    <row r="978" spans="1:31" s="207" customFormat="1" ht="41.1" customHeight="1" x14ac:dyDescent="0.25">
      <c r="A978" s="52">
        <v>51</v>
      </c>
      <c r="B978" s="97" t="s">
        <v>110</v>
      </c>
      <c r="C978" s="540" t="s">
        <v>1462</v>
      </c>
      <c r="D978" s="211"/>
      <c r="E978" s="212"/>
      <c r="F978" s="23" t="s">
        <v>229</v>
      </c>
      <c r="G978" s="536" t="s">
        <v>569</v>
      </c>
      <c r="H978" s="23" t="s">
        <v>43</v>
      </c>
      <c r="I978" s="68" t="s">
        <v>1400</v>
      </c>
      <c r="J978" s="23" t="s">
        <v>1401</v>
      </c>
      <c r="K978" s="23"/>
      <c r="L978" s="421">
        <v>3300</v>
      </c>
      <c r="M978" s="23"/>
      <c r="N978" s="386" t="s">
        <v>1169</v>
      </c>
      <c r="O978" s="60">
        <v>45384</v>
      </c>
      <c r="P978" s="17">
        <f t="shared" si="170"/>
        <v>45535</v>
      </c>
      <c r="Q978" s="31">
        <v>5</v>
      </c>
      <c r="R978" s="32">
        <v>60</v>
      </c>
      <c r="S978" s="32">
        <f t="shared" si="174"/>
        <v>4</v>
      </c>
      <c r="T978" s="32">
        <f t="shared" si="173"/>
        <v>56</v>
      </c>
      <c r="U978" s="34">
        <v>0.2</v>
      </c>
      <c r="V978" s="302">
        <v>86265</v>
      </c>
      <c r="W978" s="35">
        <f t="shared" si="177"/>
        <v>1437.75</v>
      </c>
      <c r="X978" s="35">
        <f t="shared" si="175"/>
        <v>5751</v>
      </c>
      <c r="Y978" s="35"/>
      <c r="Z978" s="35">
        <f t="shared" si="172"/>
        <v>80514</v>
      </c>
      <c r="AA978" s="29"/>
      <c r="AB978" s="264"/>
      <c r="AC978" s="37"/>
    </row>
    <row r="979" spans="1:31" s="207" customFormat="1" ht="77.25" x14ac:dyDescent="0.25">
      <c r="A979" s="52">
        <v>52</v>
      </c>
      <c r="B979" s="97" t="s">
        <v>110</v>
      </c>
      <c r="C979" s="541" t="s">
        <v>1463</v>
      </c>
      <c r="D979" s="211"/>
      <c r="E979" s="212" t="s">
        <v>1464</v>
      </c>
      <c r="F979" s="23" t="s">
        <v>229</v>
      </c>
      <c r="G979" s="536" t="s">
        <v>569</v>
      </c>
      <c r="H979" s="23" t="s">
        <v>43</v>
      </c>
      <c r="I979" s="68" t="s">
        <v>1400</v>
      </c>
      <c r="J979" s="23" t="s">
        <v>1401</v>
      </c>
      <c r="K979" s="23"/>
      <c r="L979" s="421">
        <v>3300</v>
      </c>
      <c r="M979" s="23"/>
      <c r="N979" s="386" t="s">
        <v>1169</v>
      </c>
      <c r="O979" s="60">
        <v>45384</v>
      </c>
      <c r="P979" s="17">
        <f t="shared" si="170"/>
        <v>45535</v>
      </c>
      <c r="Q979" s="31">
        <v>5</v>
      </c>
      <c r="R979" s="32">
        <v>60</v>
      </c>
      <c r="S979" s="32">
        <f t="shared" si="174"/>
        <v>4</v>
      </c>
      <c r="T979" s="32">
        <f t="shared" si="173"/>
        <v>56</v>
      </c>
      <c r="U979" s="34">
        <v>0.2</v>
      </c>
      <c r="V979" s="302">
        <v>180640</v>
      </c>
      <c r="W979" s="35">
        <f t="shared" si="177"/>
        <v>3010.6666666666665</v>
      </c>
      <c r="X979" s="35">
        <f t="shared" si="175"/>
        <v>12042.666666666666</v>
      </c>
      <c r="Y979" s="35"/>
      <c r="Z979" s="35">
        <f t="shared" si="172"/>
        <v>168597.33333333334</v>
      </c>
      <c r="AA979" s="29"/>
      <c r="AB979" s="264"/>
      <c r="AC979" s="37"/>
    </row>
    <row r="980" spans="1:31" s="207" customFormat="1" ht="77.25" x14ac:dyDescent="0.25">
      <c r="A980" s="22">
        <v>53</v>
      </c>
      <c r="B980" s="97" t="s">
        <v>110</v>
      </c>
      <c r="C980" s="542" t="s">
        <v>1465</v>
      </c>
      <c r="D980" s="211"/>
      <c r="E980" s="212" t="s">
        <v>1464</v>
      </c>
      <c r="F980" s="42" t="s">
        <v>229</v>
      </c>
      <c r="G980" s="543" t="s">
        <v>569</v>
      </c>
      <c r="H980" s="42" t="s">
        <v>43</v>
      </c>
      <c r="I980" s="267" t="s">
        <v>1400</v>
      </c>
      <c r="J980" s="42" t="s">
        <v>1401</v>
      </c>
      <c r="K980" s="23"/>
      <c r="L980" s="421">
        <v>3300</v>
      </c>
      <c r="M980" s="23"/>
      <c r="N980" s="391" t="s">
        <v>1169</v>
      </c>
      <c r="O980" s="60">
        <v>45384</v>
      </c>
      <c r="P980" s="17">
        <f t="shared" si="170"/>
        <v>45535</v>
      </c>
      <c r="Q980" s="48">
        <v>5</v>
      </c>
      <c r="R980" s="56">
        <v>60</v>
      </c>
      <c r="S980" s="56">
        <f t="shared" si="174"/>
        <v>4</v>
      </c>
      <c r="T980" s="56">
        <f t="shared" si="173"/>
        <v>56</v>
      </c>
      <c r="U980" s="50">
        <v>0.2</v>
      </c>
      <c r="V980" s="503">
        <v>180640</v>
      </c>
      <c r="W980" s="57">
        <f t="shared" si="177"/>
        <v>3010.6666666666665</v>
      </c>
      <c r="X980" s="57">
        <f t="shared" si="175"/>
        <v>12042.666666666666</v>
      </c>
      <c r="Y980" s="57"/>
      <c r="Z980" s="35">
        <f t="shared" si="172"/>
        <v>168597.33333333334</v>
      </c>
      <c r="AA980" s="29"/>
      <c r="AB980" s="29"/>
      <c r="AC980" s="23"/>
    </row>
    <row r="981" spans="1:31" s="207" customFormat="1" ht="65.25" thickBot="1" x14ac:dyDescent="0.3">
      <c r="A981" s="65">
        <v>54</v>
      </c>
      <c r="B981" s="97" t="s">
        <v>110</v>
      </c>
      <c r="C981" s="542" t="s">
        <v>1466</v>
      </c>
      <c r="D981" s="211"/>
      <c r="E981" s="212" t="s">
        <v>1467</v>
      </c>
      <c r="F981" s="42" t="s">
        <v>229</v>
      </c>
      <c r="G981" s="543" t="s">
        <v>569</v>
      </c>
      <c r="H981" s="42" t="s">
        <v>43</v>
      </c>
      <c r="I981" s="267" t="s">
        <v>1400</v>
      </c>
      <c r="J981" s="42" t="s">
        <v>1401</v>
      </c>
      <c r="K981" s="23"/>
      <c r="L981" s="421" t="s">
        <v>1468</v>
      </c>
      <c r="M981" s="23"/>
      <c r="N981" s="391" t="s">
        <v>1469</v>
      </c>
      <c r="O981" s="60">
        <v>45450</v>
      </c>
      <c r="P981" s="17">
        <f t="shared" si="170"/>
        <v>45535</v>
      </c>
      <c r="Q981" s="31">
        <v>5</v>
      </c>
      <c r="R981" s="32">
        <v>60</v>
      </c>
      <c r="S981" s="32">
        <f>DATEDIF(O981,P981,"M")</f>
        <v>2</v>
      </c>
      <c r="T981" s="32">
        <f t="shared" si="173"/>
        <v>58</v>
      </c>
      <c r="U981" s="34">
        <v>0.2</v>
      </c>
      <c r="V981" s="302">
        <v>6421265.2699999996</v>
      </c>
      <c r="W981" s="57">
        <f t="shared" si="177"/>
        <v>107021.08783333332</v>
      </c>
      <c r="X981" s="57">
        <f t="shared" si="175"/>
        <v>214042.17566666665</v>
      </c>
      <c r="Y981" s="51"/>
      <c r="Z981" s="35">
        <f t="shared" si="172"/>
        <v>6207223.094333333</v>
      </c>
      <c r="AA981" s="29"/>
      <c r="AB981" s="29"/>
      <c r="AC981" s="23"/>
    </row>
    <row r="982" spans="1:31" s="5" customFormat="1" ht="15.75" thickBot="1" x14ac:dyDescent="0.3">
      <c r="A982" s="72">
        <f>A981</f>
        <v>54</v>
      </c>
      <c r="B982" s="104"/>
      <c r="C982" s="105" t="s">
        <v>1470</v>
      </c>
      <c r="D982" s="106"/>
      <c r="E982" s="104"/>
      <c r="F982" s="104"/>
      <c r="G982" s="107"/>
      <c r="H982" s="104"/>
      <c r="I982" s="104"/>
      <c r="J982" s="108"/>
      <c r="K982" s="104"/>
      <c r="L982" s="104"/>
      <c r="M982" s="109"/>
      <c r="N982" s="104"/>
      <c r="O982" s="544" t="s">
        <v>30</v>
      </c>
      <c r="P982" s="108" t="s">
        <v>30</v>
      </c>
      <c r="Q982" s="73"/>
      <c r="R982" s="73"/>
      <c r="S982" s="73"/>
      <c r="T982" s="79"/>
      <c r="U982" s="545"/>
      <c r="V982" s="433">
        <f>SUM(V928:V981)</f>
        <v>15606802.1085</v>
      </c>
      <c r="W982" s="433">
        <f>SUM(W928:W981)</f>
        <v>236100.68297499997</v>
      </c>
      <c r="X982" s="433">
        <f>SUM(X928:X981)</f>
        <v>6548674.8139983313</v>
      </c>
      <c r="Y982" s="110" t="e">
        <f t="shared" ref="Y982" si="178">SUM(Y928:Y980)</f>
        <v>#REF!</v>
      </c>
      <c r="Z982" s="433">
        <f>SUM(Z928:Z981)</f>
        <v>9058127.294501666</v>
      </c>
      <c r="AA982" s="73"/>
      <c r="AB982" s="78"/>
      <c r="AC982" s="512"/>
    </row>
    <row r="983" spans="1:31" x14ac:dyDescent="0.25">
      <c r="A983" s="52"/>
      <c r="B983" s="112" t="s">
        <v>30</v>
      </c>
      <c r="C983" s="113"/>
      <c r="D983" s="253"/>
      <c r="E983" s="254"/>
      <c r="F983" s="254"/>
      <c r="G983" s="254"/>
      <c r="H983" s="254"/>
      <c r="I983" s="254"/>
      <c r="J983" s="197"/>
      <c r="K983" s="254"/>
      <c r="L983" s="254"/>
      <c r="M983" s="261"/>
      <c r="N983" s="254"/>
      <c r="O983" s="546"/>
      <c r="P983" s="268" t="s">
        <v>30</v>
      </c>
      <c r="Q983" s="254"/>
      <c r="R983" s="254"/>
      <c r="S983" s="254"/>
      <c r="T983" s="547"/>
      <c r="U983" s="548"/>
      <c r="V983" s="155"/>
      <c r="W983" s="51" t="s">
        <v>30</v>
      </c>
      <c r="X983" s="51" t="s">
        <v>30</v>
      </c>
      <c r="Y983" s="161"/>
      <c r="Z983" s="549">
        <f>V982-X982</f>
        <v>9058127.2945016697</v>
      </c>
      <c r="AA983" s="254"/>
      <c r="AB983" s="261"/>
      <c r="AC983" s="92"/>
      <c r="AE983" s="550"/>
    </row>
    <row r="984" spans="1:31" ht="116.25" thickBot="1" x14ac:dyDescent="0.3">
      <c r="A984" s="121">
        <v>1</v>
      </c>
      <c r="B984" s="254" t="s">
        <v>110</v>
      </c>
      <c r="C984" s="252" t="s">
        <v>1471</v>
      </c>
      <c r="D984" s="348"/>
      <c r="E984" s="99" t="s">
        <v>1472</v>
      </c>
      <c r="F984" s="99" t="s">
        <v>1473</v>
      </c>
      <c r="G984" s="99" t="s">
        <v>1474</v>
      </c>
      <c r="H984" s="42" t="s">
        <v>43</v>
      </c>
      <c r="I984" s="97" t="s">
        <v>1475</v>
      </c>
      <c r="J984" s="97" t="s">
        <v>1476</v>
      </c>
      <c r="K984" s="99"/>
      <c r="L984" s="551" t="s">
        <v>1477</v>
      </c>
      <c r="M984" s="350" t="s">
        <v>1478</v>
      </c>
      <c r="N984" s="552" t="s">
        <v>1479</v>
      </c>
      <c r="O984" s="553">
        <v>45331</v>
      </c>
      <c r="P984" s="17">
        <f t="shared" ref="P984:P985" si="179">+$P$2</f>
        <v>45535</v>
      </c>
      <c r="Q984" s="99">
        <v>5</v>
      </c>
      <c r="R984" s="99">
        <v>60</v>
      </c>
      <c r="S984" s="99">
        <f>DATEDIF(O984,P984,"M")</f>
        <v>6</v>
      </c>
      <c r="T984" s="175">
        <f>R984-S984</f>
        <v>54</v>
      </c>
      <c r="U984" s="554">
        <v>0.2</v>
      </c>
      <c r="V984" s="344">
        <v>6246620.6699999999</v>
      </c>
      <c r="W984" s="57">
        <f t="shared" ref="W984:W985" si="180">V984/R984</f>
        <v>104110.34449999999</v>
      </c>
      <c r="X984" s="57">
        <f>S984*W984</f>
        <v>624662.06699999992</v>
      </c>
      <c r="Y984" s="555"/>
      <c r="Z984" s="57">
        <f>V984-X984</f>
        <v>5621958.6030000001</v>
      </c>
      <c r="AA984" s="99"/>
      <c r="AB984" s="328"/>
      <c r="AC984" s="37"/>
    </row>
    <row r="985" spans="1:31" ht="117" customHeight="1" thickBot="1" x14ac:dyDescent="0.3">
      <c r="A985" s="556">
        <v>2</v>
      </c>
      <c r="B985" s="557" t="s">
        <v>110</v>
      </c>
      <c r="C985" s="558" t="s">
        <v>1480</v>
      </c>
      <c r="D985" s="559"/>
      <c r="E985" s="557" t="s">
        <v>1472</v>
      </c>
      <c r="F985" s="557" t="s">
        <v>1473</v>
      </c>
      <c r="G985" s="557" t="s">
        <v>1474</v>
      </c>
      <c r="H985" s="560" t="s">
        <v>43</v>
      </c>
      <c r="I985" s="561" t="s">
        <v>1475</v>
      </c>
      <c r="J985" s="561" t="s">
        <v>1476</v>
      </c>
      <c r="K985" s="557"/>
      <c r="L985" s="561" t="s">
        <v>1481</v>
      </c>
      <c r="M985" s="562" t="s">
        <v>1478</v>
      </c>
      <c r="N985" s="563" t="s">
        <v>1479</v>
      </c>
      <c r="O985" s="564">
        <v>45331</v>
      </c>
      <c r="P985" s="17">
        <f t="shared" si="179"/>
        <v>45535</v>
      </c>
      <c r="Q985" s="557">
        <v>5</v>
      </c>
      <c r="R985" s="557">
        <v>60</v>
      </c>
      <c r="S985" s="557">
        <f>DATEDIF(O985,P985,"M")</f>
        <v>6</v>
      </c>
      <c r="T985" s="565">
        <f>R985-S985</f>
        <v>54</v>
      </c>
      <c r="U985" s="566">
        <v>0.2</v>
      </c>
      <c r="V985" s="567">
        <v>6386593.4500000002</v>
      </c>
      <c r="W985" s="568">
        <f t="shared" si="180"/>
        <v>106443.22416666667</v>
      </c>
      <c r="X985" s="568">
        <f>S985*W985</f>
        <v>638659.34499999997</v>
      </c>
      <c r="Y985" s="569"/>
      <c r="Z985" s="568">
        <f>V985-X985</f>
        <v>5747934.1050000004</v>
      </c>
      <c r="AA985" s="557"/>
      <c r="AB985" s="570"/>
      <c r="AC985" s="102"/>
    </row>
    <row r="986" spans="1:31" s="5" customFormat="1" ht="15.75" thickBot="1" x14ac:dyDescent="0.3">
      <c r="A986" s="103">
        <f>A985</f>
        <v>2</v>
      </c>
      <c r="B986" s="104"/>
      <c r="C986" s="105" t="s">
        <v>1482</v>
      </c>
      <c r="D986" s="106"/>
      <c r="E986" s="104"/>
      <c r="F986" s="104"/>
      <c r="G986" s="107"/>
      <c r="H986" s="104"/>
      <c r="I986" s="104"/>
      <c r="J986" s="108"/>
      <c r="K986" s="104"/>
      <c r="L986" s="104"/>
      <c r="M986" s="109"/>
      <c r="N986" s="104"/>
      <c r="O986" s="544"/>
      <c r="P986" s="324" t="s">
        <v>30</v>
      </c>
      <c r="Q986" s="104"/>
      <c r="R986" s="104"/>
      <c r="S986" s="104"/>
      <c r="T986" s="127"/>
      <c r="U986" s="527"/>
      <c r="V986" s="110">
        <f>SUM(V984:V985)</f>
        <v>12633214.120000001</v>
      </c>
      <c r="W986" s="110">
        <f>SUM(W984:W985)</f>
        <v>210553.56866666666</v>
      </c>
      <c r="X986" s="110">
        <f>SUM(X984:X985)</f>
        <v>1263321.412</v>
      </c>
      <c r="Y986" s="110">
        <f>SUM(Y984:Y985)</f>
        <v>0</v>
      </c>
      <c r="Z986" s="110">
        <f>SUM(Z984:Z985)</f>
        <v>11369892.708000001</v>
      </c>
      <c r="AA986" s="104"/>
      <c r="AB986" s="109"/>
      <c r="AC986" s="533"/>
    </row>
    <row r="987" spans="1:31" x14ac:dyDescent="0.25">
      <c r="A987" s="39"/>
      <c r="B987" s="112"/>
      <c r="C987" s="113"/>
      <c r="D987" s="114"/>
      <c r="E987" s="112"/>
      <c r="F987" s="112"/>
      <c r="G987" s="112"/>
      <c r="H987" s="112"/>
      <c r="I987" s="112"/>
      <c r="J987" s="129"/>
      <c r="K987" s="112"/>
      <c r="L987" s="112"/>
      <c r="M987" s="112"/>
      <c r="N987" s="112"/>
      <c r="O987" s="112"/>
      <c r="P987" s="17" t="s">
        <v>30</v>
      </c>
      <c r="Q987" s="112"/>
      <c r="R987" s="112"/>
      <c r="S987" s="112"/>
      <c r="T987" s="89"/>
      <c r="U987" s="571"/>
      <c r="V987" s="171"/>
      <c r="W987" s="36"/>
      <c r="X987" s="36"/>
      <c r="Y987" s="160"/>
      <c r="Z987" s="160"/>
      <c r="AA987" s="112"/>
      <c r="AB987" s="115"/>
      <c r="AC987" s="92"/>
    </row>
    <row r="988" spans="1:31" ht="30" x14ac:dyDescent="0.25">
      <c r="A988" s="22">
        <v>1</v>
      </c>
      <c r="B988" s="94">
        <v>2012</v>
      </c>
      <c r="C988" s="113" t="s">
        <v>1483</v>
      </c>
      <c r="D988" s="253"/>
      <c r="E988" s="97" t="s">
        <v>1484</v>
      </c>
      <c r="F988" s="197" t="s">
        <v>150</v>
      </c>
      <c r="G988" s="572" t="s">
        <v>1485</v>
      </c>
      <c r="H988" s="197" t="s">
        <v>43</v>
      </c>
      <c r="I988" s="197" t="s">
        <v>1486</v>
      </c>
      <c r="J988" s="197" t="s">
        <v>1487</v>
      </c>
      <c r="K988" s="254"/>
      <c r="L988" s="197">
        <v>1298</v>
      </c>
      <c r="M988" s="261"/>
      <c r="N988" s="112"/>
      <c r="O988" s="87">
        <v>44715</v>
      </c>
      <c r="P988" s="17">
        <f t="shared" ref="P988:P1009" si="181">+$P$2</f>
        <v>45535</v>
      </c>
      <c r="Q988" s="197">
        <v>15</v>
      </c>
      <c r="R988" s="197">
        <f t="shared" ref="R988:R1009" si="182">Q988*12</f>
        <v>180</v>
      </c>
      <c r="S988" s="197">
        <f t="shared" ref="S988:S1009" si="183">DATEDIF(O988,P988,"M")</f>
        <v>26</v>
      </c>
      <c r="T988" s="197">
        <f>R988-S988</f>
        <v>154</v>
      </c>
      <c r="U988" s="154">
        <v>7.0000000000000007E-2</v>
      </c>
      <c r="V988" s="573">
        <v>51900</v>
      </c>
      <c r="W988" s="36">
        <f t="shared" si="176"/>
        <v>288.33333333333331</v>
      </c>
      <c r="X988" s="36">
        <f t="shared" ref="X988:X1009" si="184">S988*W988</f>
        <v>7496.6666666666661</v>
      </c>
      <c r="Y988" s="161"/>
      <c r="Z988" s="36">
        <f t="shared" ref="Z988:Z1006" si="185">V988-X988</f>
        <v>44403.333333333336</v>
      </c>
      <c r="AA988" s="254"/>
      <c r="AB988" s="261"/>
      <c r="AC988" s="37" t="s">
        <v>1488</v>
      </c>
    </row>
    <row r="989" spans="1:31" s="38" customFormat="1" ht="30" x14ac:dyDescent="0.25">
      <c r="A989" s="22">
        <v>2</v>
      </c>
      <c r="B989" s="94">
        <v>2014</v>
      </c>
      <c r="C989" s="93" t="s">
        <v>1483</v>
      </c>
      <c r="D989" s="348"/>
      <c r="E989" s="97" t="s">
        <v>1484</v>
      </c>
      <c r="F989" s="97" t="s">
        <v>150</v>
      </c>
      <c r="G989" s="408" t="s">
        <v>1485</v>
      </c>
      <c r="H989" s="97" t="s">
        <v>43</v>
      </c>
      <c r="I989" s="66" t="s">
        <v>1486</v>
      </c>
      <c r="J989" s="97" t="s">
        <v>1487</v>
      </c>
      <c r="K989" s="99"/>
      <c r="L989" s="97">
        <v>1298</v>
      </c>
      <c r="M989" s="328"/>
      <c r="N989" s="94"/>
      <c r="O989" s="30">
        <v>44715</v>
      </c>
      <c r="P989" s="17">
        <f t="shared" si="181"/>
        <v>45535</v>
      </c>
      <c r="Q989" s="97">
        <v>15</v>
      </c>
      <c r="R989" s="97">
        <f t="shared" si="182"/>
        <v>180</v>
      </c>
      <c r="S989" s="97">
        <f t="shared" si="183"/>
        <v>26</v>
      </c>
      <c r="T989" s="97">
        <f t="shared" ref="T989:T1009" si="186">R989-S989</f>
        <v>154</v>
      </c>
      <c r="U989" s="50">
        <v>7.0000000000000007E-2</v>
      </c>
      <c r="V989" s="170">
        <v>51900</v>
      </c>
      <c r="W989" s="36">
        <f t="shared" si="176"/>
        <v>288.33333333333331</v>
      </c>
      <c r="X989" s="36">
        <f t="shared" si="184"/>
        <v>7496.6666666666661</v>
      </c>
      <c r="Y989" s="161"/>
      <c r="Z989" s="35">
        <f t="shared" si="185"/>
        <v>44403.333333333336</v>
      </c>
      <c r="AA989" s="99"/>
      <c r="AB989" s="328"/>
      <c r="AC989" s="37" t="s">
        <v>1489</v>
      </c>
    </row>
    <row r="990" spans="1:31" s="38" customFormat="1" ht="30" x14ac:dyDescent="0.25">
      <c r="A990" s="22">
        <v>3</v>
      </c>
      <c r="B990" s="94">
        <v>2015</v>
      </c>
      <c r="C990" s="93" t="s">
        <v>1483</v>
      </c>
      <c r="D990" s="348"/>
      <c r="E990" s="97" t="s">
        <v>1484</v>
      </c>
      <c r="F990" s="97" t="s">
        <v>150</v>
      </c>
      <c r="G990" s="408" t="s">
        <v>1485</v>
      </c>
      <c r="H990" s="97" t="s">
        <v>43</v>
      </c>
      <c r="I990" s="66" t="s">
        <v>1486</v>
      </c>
      <c r="J990" s="97" t="s">
        <v>1487</v>
      </c>
      <c r="K990" s="99"/>
      <c r="L990" s="97">
        <v>1298</v>
      </c>
      <c r="M990" s="328"/>
      <c r="N990" s="94"/>
      <c r="O990" s="30">
        <v>44715</v>
      </c>
      <c r="P990" s="17">
        <f t="shared" si="181"/>
        <v>45535</v>
      </c>
      <c r="Q990" s="97">
        <v>15</v>
      </c>
      <c r="R990" s="97">
        <f t="shared" si="182"/>
        <v>180</v>
      </c>
      <c r="S990" s="97">
        <f t="shared" si="183"/>
        <v>26</v>
      </c>
      <c r="T990" s="97">
        <f t="shared" si="186"/>
        <v>154</v>
      </c>
      <c r="U990" s="50">
        <v>7.0000000000000007E-2</v>
      </c>
      <c r="V990" s="170">
        <v>51900</v>
      </c>
      <c r="W990" s="36">
        <f t="shared" si="176"/>
        <v>288.33333333333331</v>
      </c>
      <c r="X990" s="36">
        <f t="shared" si="184"/>
        <v>7496.6666666666661</v>
      </c>
      <c r="Y990" s="161"/>
      <c r="Z990" s="35">
        <f t="shared" si="185"/>
        <v>44403.333333333336</v>
      </c>
      <c r="AA990" s="99"/>
      <c r="AB990" s="328"/>
      <c r="AC990" s="37" t="s">
        <v>1489</v>
      </c>
    </row>
    <row r="991" spans="1:31" s="38" customFormat="1" ht="30" x14ac:dyDescent="0.25">
      <c r="A991" s="22">
        <v>4</v>
      </c>
      <c r="B991" s="94">
        <v>2016</v>
      </c>
      <c r="C991" s="93" t="s">
        <v>1483</v>
      </c>
      <c r="D991" s="348"/>
      <c r="E991" s="97" t="s">
        <v>1484</v>
      </c>
      <c r="F991" s="97" t="s">
        <v>150</v>
      </c>
      <c r="G991" s="408" t="s">
        <v>1485</v>
      </c>
      <c r="H991" s="97" t="s">
        <v>43</v>
      </c>
      <c r="I991" s="66" t="s">
        <v>1486</v>
      </c>
      <c r="J991" s="97" t="s">
        <v>1487</v>
      </c>
      <c r="K991" s="99"/>
      <c r="L991" s="97">
        <v>1298</v>
      </c>
      <c r="M991" s="328"/>
      <c r="N991" s="94"/>
      <c r="O991" s="30">
        <v>44715</v>
      </c>
      <c r="P991" s="17">
        <f t="shared" si="181"/>
        <v>45535</v>
      </c>
      <c r="Q991" s="97">
        <v>15</v>
      </c>
      <c r="R991" s="97">
        <f t="shared" si="182"/>
        <v>180</v>
      </c>
      <c r="S991" s="97">
        <f t="shared" si="183"/>
        <v>26</v>
      </c>
      <c r="T991" s="97">
        <f t="shared" si="186"/>
        <v>154</v>
      </c>
      <c r="U991" s="50">
        <v>7.0000000000000007E-2</v>
      </c>
      <c r="V991" s="170">
        <v>51900</v>
      </c>
      <c r="W991" s="36">
        <f t="shared" si="176"/>
        <v>288.33333333333331</v>
      </c>
      <c r="X991" s="36">
        <f t="shared" si="184"/>
        <v>7496.6666666666661</v>
      </c>
      <c r="Y991" s="161"/>
      <c r="Z991" s="35">
        <f t="shared" si="185"/>
        <v>44403.333333333336</v>
      </c>
      <c r="AA991" s="99"/>
      <c r="AB991" s="328"/>
      <c r="AC991" s="37" t="s">
        <v>1489</v>
      </c>
    </row>
    <row r="992" spans="1:31" s="38" customFormat="1" ht="30" x14ac:dyDescent="0.25">
      <c r="A992" s="22">
        <v>5</v>
      </c>
      <c r="B992" s="94">
        <v>2018</v>
      </c>
      <c r="C992" s="93" t="s">
        <v>1483</v>
      </c>
      <c r="D992" s="348"/>
      <c r="E992" s="97" t="s">
        <v>1484</v>
      </c>
      <c r="F992" s="97" t="s">
        <v>150</v>
      </c>
      <c r="G992" s="408" t="s">
        <v>1485</v>
      </c>
      <c r="H992" s="97" t="s">
        <v>43</v>
      </c>
      <c r="I992" s="66" t="s">
        <v>1486</v>
      </c>
      <c r="J992" s="97" t="s">
        <v>1487</v>
      </c>
      <c r="K992" s="99"/>
      <c r="L992" s="97">
        <v>1298</v>
      </c>
      <c r="M992" s="328"/>
      <c r="N992" s="94"/>
      <c r="O992" s="30">
        <v>44715</v>
      </c>
      <c r="P992" s="17">
        <f t="shared" si="181"/>
        <v>45535</v>
      </c>
      <c r="Q992" s="97">
        <v>15</v>
      </c>
      <c r="R992" s="97">
        <f t="shared" si="182"/>
        <v>180</v>
      </c>
      <c r="S992" s="97">
        <f t="shared" si="183"/>
        <v>26</v>
      </c>
      <c r="T992" s="97">
        <f t="shared" si="186"/>
        <v>154</v>
      </c>
      <c r="U992" s="50">
        <v>7.0000000000000007E-2</v>
      </c>
      <c r="V992" s="170">
        <v>51900</v>
      </c>
      <c r="W992" s="36">
        <f t="shared" si="176"/>
        <v>288.33333333333331</v>
      </c>
      <c r="X992" s="36">
        <f t="shared" si="184"/>
        <v>7496.6666666666661</v>
      </c>
      <c r="Y992" s="161"/>
      <c r="Z992" s="35">
        <f t="shared" si="185"/>
        <v>44403.333333333336</v>
      </c>
      <c r="AA992" s="99"/>
      <c r="AB992" s="328"/>
      <c r="AC992" s="37" t="s">
        <v>1489</v>
      </c>
    </row>
    <row r="993" spans="1:29" s="38" customFormat="1" ht="30" x14ac:dyDescent="0.25">
      <c r="A993" s="22">
        <v>6</v>
      </c>
      <c r="B993" s="94">
        <v>2019</v>
      </c>
      <c r="C993" s="93" t="s">
        <v>1483</v>
      </c>
      <c r="D993" s="348"/>
      <c r="E993" s="97" t="s">
        <v>1484</v>
      </c>
      <c r="F993" s="97" t="s">
        <v>150</v>
      </c>
      <c r="G993" s="408" t="s">
        <v>1485</v>
      </c>
      <c r="H993" s="97" t="s">
        <v>43</v>
      </c>
      <c r="I993" s="66" t="s">
        <v>1486</v>
      </c>
      <c r="J993" s="97" t="s">
        <v>1487</v>
      </c>
      <c r="K993" s="99"/>
      <c r="L993" s="97">
        <v>1298</v>
      </c>
      <c r="M993" s="328"/>
      <c r="N993" s="94"/>
      <c r="O993" s="30">
        <v>44715</v>
      </c>
      <c r="P993" s="17">
        <f t="shared" si="181"/>
        <v>45535</v>
      </c>
      <c r="Q993" s="97">
        <v>15</v>
      </c>
      <c r="R993" s="97">
        <f t="shared" si="182"/>
        <v>180</v>
      </c>
      <c r="S993" s="97">
        <f t="shared" si="183"/>
        <v>26</v>
      </c>
      <c r="T993" s="97">
        <f t="shared" si="186"/>
        <v>154</v>
      </c>
      <c r="U993" s="50">
        <v>7.0000000000000007E-2</v>
      </c>
      <c r="V993" s="170">
        <v>51900</v>
      </c>
      <c r="W993" s="36">
        <f t="shared" si="176"/>
        <v>288.33333333333331</v>
      </c>
      <c r="X993" s="36">
        <f t="shared" si="184"/>
        <v>7496.6666666666661</v>
      </c>
      <c r="Y993" s="161"/>
      <c r="Z993" s="35">
        <f t="shared" si="185"/>
        <v>44403.333333333336</v>
      </c>
      <c r="AA993" s="99"/>
      <c r="AB993" s="328"/>
      <c r="AC993" s="37" t="s">
        <v>1489</v>
      </c>
    </row>
    <row r="994" spans="1:29" s="38" customFormat="1" ht="30" x14ac:dyDescent="0.25">
      <c r="A994" s="22">
        <v>7</v>
      </c>
      <c r="B994" s="94">
        <v>2020</v>
      </c>
      <c r="C994" s="93" t="s">
        <v>1483</v>
      </c>
      <c r="D994" s="348"/>
      <c r="E994" s="97" t="s">
        <v>1484</v>
      </c>
      <c r="F994" s="97" t="s">
        <v>150</v>
      </c>
      <c r="G994" s="408" t="s">
        <v>1485</v>
      </c>
      <c r="H994" s="97" t="s">
        <v>43</v>
      </c>
      <c r="I994" s="66" t="s">
        <v>1486</v>
      </c>
      <c r="J994" s="97" t="s">
        <v>1487</v>
      </c>
      <c r="K994" s="99"/>
      <c r="L994" s="97">
        <v>1298</v>
      </c>
      <c r="M994" s="328"/>
      <c r="N994" s="94"/>
      <c r="O994" s="30">
        <v>44715</v>
      </c>
      <c r="P994" s="17">
        <f t="shared" si="181"/>
        <v>45535</v>
      </c>
      <c r="Q994" s="97">
        <v>15</v>
      </c>
      <c r="R994" s="97">
        <f t="shared" si="182"/>
        <v>180</v>
      </c>
      <c r="S994" s="97">
        <f t="shared" si="183"/>
        <v>26</v>
      </c>
      <c r="T994" s="97">
        <f t="shared" si="186"/>
        <v>154</v>
      </c>
      <c r="U994" s="50">
        <v>7.0000000000000007E-2</v>
      </c>
      <c r="V994" s="170">
        <v>51900</v>
      </c>
      <c r="W994" s="36">
        <f t="shared" si="176"/>
        <v>288.33333333333331</v>
      </c>
      <c r="X994" s="36">
        <f t="shared" si="184"/>
        <v>7496.6666666666661</v>
      </c>
      <c r="Y994" s="161"/>
      <c r="Z994" s="35">
        <f t="shared" si="185"/>
        <v>44403.333333333336</v>
      </c>
      <c r="AA994" s="99"/>
      <c r="AB994" s="328"/>
      <c r="AC994" s="37" t="s">
        <v>1489</v>
      </c>
    </row>
    <row r="995" spans="1:29" s="38" customFormat="1" ht="30" x14ac:dyDescent="0.25">
      <c r="A995" s="22">
        <v>8</v>
      </c>
      <c r="B995" s="94">
        <v>2021</v>
      </c>
      <c r="C995" s="93" t="s">
        <v>1483</v>
      </c>
      <c r="D995" s="348"/>
      <c r="E995" s="97" t="s">
        <v>1484</v>
      </c>
      <c r="F995" s="97" t="s">
        <v>150</v>
      </c>
      <c r="G995" s="408" t="s">
        <v>1485</v>
      </c>
      <c r="H995" s="97" t="s">
        <v>43</v>
      </c>
      <c r="I995" s="66" t="s">
        <v>1486</v>
      </c>
      <c r="J995" s="97" t="s">
        <v>1487</v>
      </c>
      <c r="K995" s="99"/>
      <c r="L995" s="97">
        <v>1298</v>
      </c>
      <c r="M995" s="328"/>
      <c r="N995" s="94"/>
      <c r="O995" s="30">
        <v>44715</v>
      </c>
      <c r="P995" s="17">
        <f t="shared" si="181"/>
        <v>45535</v>
      </c>
      <c r="Q995" s="97">
        <v>15</v>
      </c>
      <c r="R995" s="97">
        <f t="shared" si="182"/>
        <v>180</v>
      </c>
      <c r="S995" s="97">
        <f t="shared" si="183"/>
        <v>26</v>
      </c>
      <c r="T995" s="97">
        <f t="shared" si="186"/>
        <v>154</v>
      </c>
      <c r="U995" s="50">
        <v>7.0000000000000007E-2</v>
      </c>
      <c r="V995" s="170">
        <v>51900</v>
      </c>
      <c r="W995" s="36">
        <f t="shared" si="176"/>
        <v>288.33333333333331</v>
      </c>
      <c r="X995" s="36">
        <f t="shared" si="184"/>
        <v>7496.6666666666661</v>
      </c>
      <c r="Y995" s="161"/>
      <c r="Z995" s="35">
        <f t="shared" si="185"/>
        <v>44403.333333333336</v>
      </c>
      <c r="AA995" s="99"/>
      <c r="AB995" s="328"/>
      <c r="AC995" s="37" t="s">
        <v>1489</v>
      </c>
    </row>
    <row r="996" spans="1:29" s="38" customFormat="1" ht="30" x14ac:dyDescent="0.25">
      <c r="A996" s="22">
        <v>9</v>
      </c>
      <c r="B996" s="94">
        <v>2022</v>
      </c>
      <c r="C996" s="93" t="s">
        <v>1483</v>
      </c>
      <c r="D996" s="348"/>
      <c r="E996" s="97" t="s">
        <v>1484</v>
      </c>
      <c r="F996" s="97" t="s">
        <v>150</v>
      </c>
      <c r="G996" s="408" t="s">
        <v>1485</v>
      </c>
      <c r="H996" s="97" t="s">
        <v>43</v>
      </c>
      <c r="I996" s="66" t="s">
        <v>1486</v>
      </c>
      <c r="J996" s="97" t="s">
        <v>1487</v>
      </c>
      <c r="K996" s="99"/>
      <c r="L996" s="97">
        <v>1298</v>
      </c>
      <c r="M996" s="328"/>
      <c r="N996" s="94"/>
      <c r="O996" s="30">
        <v>44715</v>
      </c>
      <c r="P996" s="17">
        <f t="shared" si="181"/>
        <v>45535</v>
      </c>
      <c r="Q996" s="97">
        <v>15</v>
      </c>
      <c r="R996" s="97">
        <f t="shared" si="182"/>
        <v>180</v>
      </c>
      <c r="S996" s="97">
        <f t="shared" si="183"/>
        <v>26</v>
      </c>
      <c r="T996" s="97">
        <f t="shared" si="186"/>
        <v>154</v>
      </c>
      <c r="U996" s="50">
        <v>7.0000000000000007E-2</v>
      </c>
      <c r="V996" s="170">
        <v>51900</v>
      </c>
      <c r="W996" s="36">
        <f t="shared" si="176"/>
        <v>288.33333333333331</v>
      </c>
      <c r="X996" s="36">
        <f t="shared" si="184"/>
        <v>7496.6666666666661</v>
      </c>
      <c r="Y996" s="161"/>
      <c r="Z996" s="35">
        <f t="shared" si="185"/>
        <v>44403.333333333336</v>
      </c>
      <c r="AA996" s="99"/>
      <c r="AB996" s="328"/>
      <c r="AC996" s="37" t="s">
        <v>1489</v>
      </c>
    </row>
    <row r="997" spans="1:29" s="38" customFormat="1" ht="30" x14ac:dyDescent="0.25">
      <c r="A997" s="22">
        <v>10</v>
      </c>
      <c r="B997" s="94">
        <v>2023</v>
      </c>
      <c r="C997" s="93" t="s">
        <v>1483</v>
      </c>
      <c r="D997" s="348"/>
      <c r="E997" s="97" t="s">
        <v>1484</v>
      </c>
      <c r="F997" s="97" t="s">
        <v>150</v>
      </c>
      <c r="G997" s="408" t="s">
        <v>1485</v>
      </c>
      <c r="H997" s="97" t="s">
        <v>43</v>
      </c>
      <c r="I997" s="66" t="s">
        <v>1486</v>
      </c>
      <c r="J997" s="97" t="s">
        <v>1487</v>
      </c>
      <c r="K997" s="99"/>
      <c r="L997" s="97">
        <v>1298</v>
      </c>
      <c r="M997" s="328"/>
      <c r="N997" s="94"/>
      <c r="O997" s="30">
        <v>44715</v>
      </c>
      <c r="P997" s="17">
        <f t="shared" si="181"/>
        <v>45535</v>
      </c>
      <c r="Q997" s="97">
        <v>15</v>
      </c>
      <c r="R997" s="97">
        <f t="shared" si="182"/>
        <v>180</v>
      </c>
      <c r="S997" s="97">
        <f t="shared" si="183"/>
        <v>26</v>
      </c>
      <c r="T997" s="97">
        <f t="shared" si="186"/>
        <v>154</v>
      </c>
      <c r="U997" s="50">
        <v>7.0000000000000007E-2</v>
      </c>
      <c r="V997" s="170">
        <v>51900</v>
      </c>
      <c r="W997" s="36">
        <f t="shared" si="176"/>
        <v>288.33333333333331</v>
      </c>
      <c r="X997" s="36">
        <f t="shared" si="184"/>
        <v>7496.6666666666661</v>
      </c>
      <c r="Y997" s="161"/>
      <c r="Z997" s="35">
        <f t="shared" si="185"/>
        <v>44403.333333333336</v>
      </c>
      <c r="AA997" s="99"/>
      <c r="AB997" s="328"/>
      <c r="AC997" s="37" t="s">
        <v>1489</v>
      </c>
    </row>
    <row r="998" spans="1:29" s="38" customFormat="1" ht="30" x14ac:dyDescent="0.25">
      <c r="A998" s="22">
        <v>11</v>
      </c>
      <c r="B998" s="94">
        <v>2026</v>
      </c>
      <c r="C998" s="93" t="s">
        <v>1483</v>
      </c>
      <c r="D998" s="348"/>
      <c r="E998" s="97" t="s">
        <v>1484</v>
      </c>
      <c r="F998" s="97" t="s">
        <v>150</v>
      </c>
      <c r="G998" s="408" t="s">
        <v>1485</v>
      </c>
      <c r="H998" s="97" t="s">
        <v>43</v>
      </c>
      <c r="I998" s="66" t="s">
        <v>1486</v>
      </c>
      <c r="J998" s="97" t="s">
        <v>1487</v>
      </c>
      <c r="K998" s="99"/>
      <c r="L998" s="97">
        <v>1298</v>
      </c>
      <c r="M998" s="328"/>
      <c r="N998" s="94"/>
      <c r="O998" s="30">
        <v>44715</v>
      </c>
      <c r="P998" s="17">
        <f t="shared" si="181"/>
        <v>45535</v>
      </c>
      <c r="Q998" s="97">
        <v>15</v>
      </c>
      <c r="R998" s="97">
        <f t="shared" si="182"/>
        <v>180</v>
      </c>
      <c r="S998" s="97">
        <f t="shared" si="183"/>
        <v>26</v>
      </c>
      <c r="T998" s="97">
        <f t="shared" si="186"/>
        <v>154</v>
      </c>
      <c r="U998" s="50">
        <v>7.0000000000000007E-2</v>
      </c>
      <c r="V998" s="170">
        <v>51900</v>
      </c>
      <c r="W998" s="36">
        <f t="shared" si="176"/>
        <v>288.33333333333331</v>
      </c>
      <c r="X998" s="36">
        <f t="shared" si="184"/>
        <v>7496.6666666666661</v>
      </c>
      <c r="Y998" s="161"/>
      <c r="Z998" s="35">
        <f t="shared" si="185"/>
        <v>44403.333333333336</v>
      </c>
      <c r="AA998" s="99"/>
      <c r="AB998" s="328"/>
      <c r="AC998" s="37" t="s">
        <v>1489</v>
      </c>
    </row>
    <row r="999" spans="1:29" s="38" customFormat="1" ht="30" x14ac:dyDescent="0.25">
      <c r="A999" s="22">
        <v>12</v>
      </c>
      <c r="B999" s="94">
        <v>2027</v>
      </c>
      <c r="C999" s="93" t="s">
        <v>1483</v>
      </c>
      <c r="D999" s="348"/>
      <c r="E999" s="97" t="s">
        <v>1484</v>
      </c>
      <c r="F999" s="97" t="s">
        <v>150</v>
      </c>
      <c r="G999" s="408" t="s">
        <v>1485</v>
      </c>
      <c r="H999" s="97" t="s">
        <v>43</v>
      </c>
      <c r="I999" s="66" t="s">
        <v>1486</v>
      </c>
      <c r="J999" s="97" t="s">
        <v>1487</v>
      </c>
      <c r="K999" s="99"/>
      <c r="L999" s="97">
        <v>1298</v>
      </c>
      <c r="M999" s="328"/>
      <c r="N999" s="94"/>
      <c r="O999" s="30">
        <v>44715</v>
      </c>
      <c r="P999" s="17">
        <f t="shared" si="181"/>
        <v>45535</v>
      </c>
      <c r="Q999" s="97">
        <v>15</v>
      </c>
      <c r="R999" s="97">
        <f t="shared" si="182"/>
        <v>180</v>
      </c>
      <c r="S999" s="97">
        <f t="shared" si="183"/>
        <v>26</v>
      </c>
      <c r="T999" s="97">
        <f t="shared" si="186"/>
        <v>154</v>
      </c>
      <c r="U999" s="50">
        <v>7.0000000000000007E-2</v>
      </c>
      <c r="V999" s="170">
        <v>51900</v>
      </c>
      <c r="W999" s="36">
        <f t="shared" si="176"/>
        <v>288.33333333333331</v>
      </c>
      <c r="X999" s="36">
        <f t="shared" si="184"/>
        <v>7496.6666666666661</v>
      </c>
      <c r="Y999" s="161"/>
      <c r="Z999" s="35">
        <f t="shared" si="185"/>
        <v>44403.333333333336</v>
      </c>
      <c r="AA999" s="99"/>
      <c r="AB999" s="328"/>
      <c r="AC999" s="37" t="s">
        <v>1489</v>
      </c>
    </row>
    <row r="1000" spans="1:29" s="38" customFormat="1" ht="30" x14ac:dyDescent="0.25">
      <c r="A1000" s="22">
        <v>13</v>
      </c>
      <c r="B1000" s="94">
        <v>2028</v>
      </c>
      <c r="C1000" s="93" t="s">
        <v>1483</v>
      </c>
      <c r="D1000" s="348"/>
      <c r="E1000" s="97" t="s">
        <v>1484</v>
      </c>
      <c r="F1000" s="97" t="s">
        <v>150</v>
      </c>
      <c r="G1000" s="408" t="s">
        <v>1485</v>
      </c>
      <c r="H1000" s="97" t="s">
        <v>43</v>
      </c>
      <c r="I1000" s="66" t="s">
        <v>1486</v>
      </c>
      <c r="J1000" s="97" t="s">
        <v>1487</v>
      </c>
      <c r="K1000" s="99"/>
      <c r="L1000" s="97">
        <v>1298</v>
      </c>
      <c r="M1000" s="328"/>
      <c r="N1000" s="94"/>
      <c r="O1000" s="30">
        <v>44715</v>
      </c>
      <c r="P1000" s="17">
        <f t="shared" si="181"/>
        <v>45535</v>
      </c>
      <c r="Q1000" s="97">
        <v>15</v>
      </c>
      <c r="R1000" s="97">
        <f t="shared" si="182"/>
        <v>180</v>
      </c>
      <c r="S1000" s="97">
        <f t="shared" si="183"/>
        <v>26</v>
      </c>
      <c r="T1000" s="97">
        <f t="shared" si="186"/>
        <v>154</v>
      </c>
      <c r="U1000" s="50">
        <v>7.0000000000000007E-2</v>
      </c>
      <c r="V1000" s="170">
        <v>51900</v>
      </c>
      <c r="W1000" s="36">
        <f t="shared" si="176"/>
        <v>288.33333333333331</v>
      </c>
      <c r="X1000" s="36">
        <f t="shared" si="184"/>
        <v>7496.6666666666661</v>
      </c>
      <c r="Y1000" s="161"/>
      <c r="Z1000" s="35">
        <f t="shared" si="185"/>
        <v>44403.333333333336</v>
      </c>
      <c r="AA1000" s="99"/>
      <c r="AB1000" s="328"/>
      <c r="AC1000" s="37" t="s">
        <v>1489</v>
      </c>
    </row>
    <row r="1001" spans="1:29" s="38" customFormat="1" ht="30" x14ac:dyDescent="0.25">
      <c r="A1001" s="22">
        <v>14</v>
      </c>
      <c r="B1001" s="94">
        <v>2029</v>
      </c>
      <c r="C1001" s="93" t="s">
        <v>1483</v>
      </c>
      <c r="D1001" s="348"/>
      <c r="E1001" s="97" t="s">
        <v>1484</v>
      </c>
      <c r="F1001" s="97" t="s">
        <v>150</v>
      </c>
      <c r="G1001" s="408" t="s">
        <v>1485</v>
      </c>
      <c r="H1001" s="97" t="s">
        <v>43</v>
      </c>
      <c r="I1001" s="66" t="s">
        <v>1486</v>
      </c>
      <c r="J1001" s="97" t="s">
        <v>1487</v>
      </c>
      <c r="K1001" s="99"/>
      <c r="L1001" s="97">
        <v>1298</v>
      </c>
      <c r="M1001" s="328"/>
      <c r="N1001" s="94"/>
      <c r="O1001" s="30">
        <v>44715</v>
      </c>
      <c r="P1001" s="17">
        <f t="shared" si="181"/>
        <v>45535</v>
      </c>
      <c r="Q1001" s="97">
        <v>15</v>
      </c>
      <c r="R1001" s="97">
        <f t="shared" si="182"/>
        <v>180</v>
      </c>
      <c r="S1001" s="97">
        <f t="shared" si="183"/>
        <v>26</v>
      </c>
      <c r="T1001" s="97">
        <f t="shared" si="186"/>
        <v>154</v>
      </c>
      <c r="U1001" s="50">
        <v>7.0000000000000007E-2</v>
      </c>
      <c r="V1001" s="170">
        <v>51900</v>
      </c>
      <c r="W1001" s="36">
        <f t="shared" si="176"/>
        <v>288.33333333333331</v>
      </c>
      <c r="X1001" s="36">
        <f t="shared" si="184"/>
        <v>7496.6666666666661</v>
      </c>
      <c r="Y1001" s="161"/>
      <c r="Z1001" s="35">
        <f t="shared" si="185"/>
        <v>44403.333333333336</v>
      </c>
      <c r="AA1001" s="99"/>
      <c r="AB1001" s="328"/>
      <c r="AC1001" s="37" t="s">
        <v>1489</v>
      </c>
    </row>
    <row r="1002" spans="1:29" s="38" customFormat="1" ht="30" x14ac:dyDescent="0.25">
      <c r="A1002" s="22">
        <v>15</v>
      </c>
      <c r="B1002" s="94">
        <v>2030</v>
      </c>
      <c r="C1002" s="93" t="s">
        <v>1483</v>
      </c>
      <c r="D1002" s="348"/>
      <c r="E1002" s="97" t="s">
        <v>1484</v>
      </c>
      <c r="F1002" s="97" t="s">
        <v>150</v>
      </c>
      <c r="G1002" s="408" t="s">
        <v>1485</v>
      </c>
      <c r="H1002" s="97" t="s">
        <v>43</v>
      </c>
      <c r="I1002" s="66" t="s">
        <v>1486</v>
      </c>
      <c r="J1002" s="97" t="s">
        <v>1487</v>
      </c>
      <c r="K1002" s="99"/>
      <c r="L1002" s="97">
        <v>1298</v>
      </c>
      <c r="M1002" s="328"/>
      <c r="N1002" s="94"/>
      <c r="O1002" s="30">
        <v>44715</v>
      </c>
      <c r="P1002" s="17">
        <f t="shared" si="181"/>
        <v>45535</v>
      </c>
      <c r="Q1002" s="97">
        <v>15</v>
      </c>
      <c r="R1002" s="97">
        <f t="shared" si="182"/>
        <v>180</v>
      </c>
      <c r="S1002" s="97">
        <f t="shared" si="183"/>
        <v>26</v>
      </c>
      <c r="T1002" s="97">
        <f t="shared" si="186"/>
        <v>154</v>
      </c>
      <c r="U1002" s="50">
        <v>7.0000000000000007E-2</v>
      </c>
      <c r="V1002" s="170">
        <v>51900</v>
      </c>
      <c r="W1002" s="36">
        <f t="shared" si="176"/>
        <v>288.33333333333331</v>
      </c>
      <c r="X1002" s="36">
        <f t="shared" si="184"/>
        <v>7496.6666666666661</v>
      </c>
      <c r="Y1002" s="161"/>
      <c r="Z1002" s="35">
        <f t="shared" si="185"/>
        <v>44403.333333333336</v>
      </c>
      <c r="AA1002" s="99"/>
      <c r="AB1002" s="328"/>
      <c r="AC1002" s="37" t="s">
        <v>1489</v>
      </c>
    </row>
    <row r="1003" spans="1:29" s="38" customFormat="1" ht="30" x14ac:dyDescent="0.25">
      <c r="A1003" s="22">
        <v>16</v>
      </c>
      <c r="B1003" s="94">
        <v>2025</v>
      </c>
      <c r="C1003" s="93" t="s">
        <v>1490</v>
      </c>
      <c r="D1003" s="348"/>
      <c r="E1003" s="97"/>
      <c r="F1003" s="97" t="s">
        <v>150</v>
      </c>
      <c r="G1003" s="408" t="s">
        <v>1485</v>
      </c>
      <c r="H1003" s="97" t="s">
        <v>43</v>
      </c>
      <c r="I1003" s="66" t="s">
        <v>1486</v>
      </c>
      <c r="J1003" s="97" t="s">
        <v>1487</v>
      </c>
      <c r="K1003" s="99"/>
      <c r="L1003" s="97">
        <v>1298</v>
      </c>
      <c r="M1003" s="328"/>
      <c r="N1003" s="94"/>
      <c r="O1003" s="30">
        <v>44715</v>
      </c>
      <c r="P1003" s="17">
        <f t="shared" si="181"/>
        <v>45535</v>
      </c>
      <c r="Q1003" s="97">
        <v>15</v>
      </c>
      <c r="R1003" s="97">
        <f t="shared" si="182"/>
        <v>180</v>
      </c>
      <c r="S1003" s="97">
        <f t="shared" si="183"/>
        <v>26</v>
      </c>
      <c r="T1003" s="97">
        <f t="shared" si="186"/>
        <v>154</v>
      </c>
      <c r="U1003" s="50">
        <v>7.0000000000000007E-2</v>
      </c>
      <c r="V1003" s="170">
        <v>88600</v>
      </c>
      <c r="W1003" s="36">
        <f t="shared" si="176"/>
        <v>492.22222222222223</v>
      </c>
      <c r="X1003" s="36">
        <f t="shared" si="184"/>
        <v>12797.777777777777</v>
      </c>
      <c r="Y1003" s="161"/>
      <c r="Z1003" s="35">
        <f t="shared" si="185"/>
        <v>75802.222222222219</v>
      </c>
      <c r="AA1003" s="99"/>
      <c r="AB1003" s="328"/>
      <c r="AC1003" s="37" t="s">
        <v>1491</v>
      </c>
    </row>
    <row r="1004" spans="1:29" s="38" customFormat="1" ht="30" x14ac:dyDescent="0.25">
      <c r="A1004" s="22">
        <v>17</v>
      </c>
      <c r="B1004" s="94">
        <v>2013</v>
      </c>
      <c r="C1004" s="93" t="s">
        <v>1492</v>
      </c>
      <c r="D1004" s="348"/>
      <c r="E1004" s="97">
        <v>500</v>
      </c>
      <c r="F1004" s="97" t="s">
        <v>150</v>
      </c>
      <c r="G1004" s="408" t="s">
        <v>1485</v>
      </c>
      <c r="H1004" s="97" t="s">
        <v>43</v>
      </c>
      <c r="I1004" s="66" t="s">
        <v>1486</v>
      </c>
      <c r="J1004" s="97" t="s">
        <v>1487</v>
      </c>
      <c r="K1004" s="99"/>
      <c r="L1004" s="97">
        <v>1298</v>
      </c>
      <c r="M1004" s="328"/>
      <c r="N1004" s="94"/>
      <c r="O1004" s="30">
        <v>44715</v>
      </c>
      <c r="P1004" s="17">
        <f t="shared" si="181"/>
        <v>45535</v>
      </c>
      <c r="Q1004" s="97">
        <v>15</v>
      </c>
      <c r="R1004" s="97">
        <f t="shared" si="182"/>
        <v>180</v>
      </c>
      <c r="S1004" s="97">
        <f t="shared" si="183"/>
        <v>26</v>
      </c>
      <c r="T1004" s="97">
        <f t="shared" si="186"/>
        <v>154</v>
      </c>
      <c r="U1004" s="50">
        <v>7.0000000000000007E-2</v>
      </c>
      <c r="V1004" s="170">
        <v>118380</v>
      </c>
      <c r="W1004" s="36">
        <f t="shared" si="176"/>
        <v>657.66666666666663</v>
      </c>
      <c r="X1004" s="36">
        <f t="shared" si="184"/>
        <v>17099.333333333332</v>
      </c>
      <c r="Y1004" s="161"/>
      <c r="Z1004" s="35">
        <f t="shared" si="185"/>
        <v>101280.66666666667</v>
      </c>
      <c r="AA1004" s="99"/>
      <c r="AB1004" s="328"/>
      <c r="AC1004" s="37" t="s">
        <v>1489</v>
      </c>
    </row>
    <row r="1005" spans="1:29" s="38" customFormat="1" ht="30" x14ac:dyDescent="0.25">
      <c r="A1005" s="22">
        <v>18</v>
      </c>
      <c r="B1005" s="94">
        <v>2017</v>
      </c>
      <c r="C1005" s="93" t="s">
        <v>1492</v>
      </c>
      <c r="D1005" s="348"/>
      <c r="E1005" s="97" t="s">
        <v>1493</v>
      </c>
      <c r="F1005" s="97" t="s">
        <v>150</v>
      </c>
      <c r="G1005" s="408" t="s">
        <v>1485</v>
      </c>
      <c r="H1005" s="97" t="s">
        <v>43</v>
      </c>
      <c r="I1005" s="66" t="s">
        <v>1486</v>
      </c>
      <c r="J1005" s="97" t="s">
        <v>1487</v>
      </c>
      <c r="K1005" s="99"/>
      <c r="L1005" s="97">
        <v>1298</v>
      </c>
      <c r="M1005" s="328"/>
      <c r="N1005" s="94"/>
      <c r="O1005" s="30">
        <v>44715</v>
      </c>
      <c r="P1005" s="17">
        <f t="shared" si="181"/>
        <v>45535</v>
      </c>
      <c r="Q1005" s="97">
        <v>15</v>
      </c>
      <c r="R1005" s="97">
        <f t="shared" si="182"/>
        <v>180</v>
      </c>
      <c r="S1005" s="97">
        <f t="shared" si="183"/>
        <v>26</v>
      </c>
      <c r="T1005" s="97">
        <f t="shared" si="186"/>
        <v>154</v>
      </c>
      <c r="U1005" s="50">
        <v>7.0000000000000007E-2</v>
      </c>
      <c r="V1005" s="170">
        <v>118380</v>
      </c>
      <c r="W1005" s="36">
        <f t="shared" si="176"/>
        <v>657.66666666666663</v>
      </c>
      <c r="X1005" s="36">
        <f t="shared" si="184"/>
        <v>17099.333333333332</v>
      </c>
      <c r="Y1005" s="161"/>
      <c r="Z1005" s="35">
        <f t="shared" si="185"/>
        <v>101280.66666666667</v>
      </c>
      <c r="AA1005" s="99"/>
      <c r="AB1005" s="328"/>
      <c r="AC1005" s="37" t="s">
        <v>1489</v>
      </c>
    </row>
    <row r="1006" spans="1:29" s="38" customFormat="1" ht="51.75" x14ac:dyDescent="0.25">
      <c r="A1006" s="22">
        <v>19</v>
      </c>
      <c r="B1006" s="94">
        <v>2031</v>
      </c>
      <c r="C1006" s="93" t="s">
        <v>1494</v>
      </c>
      <c r="D1006" s="348"/>
      <c r="E1006" s="99"/>
      <c r="F1006" s="97" t="s">
        <v>150</v>
      </c>
      <c r="G1006" s="408" t="s">
        <v>1485</v>
      </c>
      <c r="H1006" s="97" t="s">
        <v>43</v>
      </c>
      <c r="I1006" s="66" t="s">
        <v>1486</v>
      </c>
      <c r="J1006" s="97" t="s">
        <v>1487</v>
      </c>
      <c r="K1006" s="99"/>
      <c r="L1006" s="97">
        <v>1298</v>
      </c>
      <c r="M1006" s="328"/>
      <c r="N1006" s="94"/>
      <c r="O1006" s="100">
        <v>44715</v>
      </c>
      <c r="P1006" s="17">
        <f t="shared" si="181"/>
        <v>45535</v>
      </c>
      <c r="Q1006" s="97">
        <v>15</v>
      </c>
      <c r="R1006" s="97">
        <f t="shared" si="182"/>
        <v>180</v>
      </c>
      <c r="S1006" s="97">
        <f t="shared" si="183"/>
        <v>26</v>
      </c>
      <c r="T1006" s="97">
        <f t="shared" si="186"/>
        <v>154</v>
      </c>
      <c r="U1006" s="50">
        <v>7.0000000000000007E-2</v>
      </c>
      <c r="V1006" s="300">
        <v>123386</v>
      </c>
      <c r="W1006" s="51">
        <f t="shared" si="176"/>
        <v>685.47777777777776</v>
      </c>
      <c r="X1006" s="51">
        <f t="shared" si="184"/>
        <v>17822.422222222223</v>
      </c>
      <c r="Y1006" s="161"/>
      <c r="Z1006" s="57">
        <f t="shared" si="185"/>
        <v>105563.57777777777</v>
      </c>
      <c r="AA1006" s="99"/>
      <c r="AB1006" s="328"/>
      <c r="AC1006" s="37" t="s">
        <v>1495</v>
      </c>
    </row>
    <row r="1007" spans="1:29" s="38" customFormat="1" ht="51.75" x14ac:dyDescent="0.25">
      <c r="A1007" s="22">
        <v>20</v>
      </c>
      <c r="B1007" s="99">
        <v>2024</v>
      </c>
      <c r="C1007" s="93" t="s">
        <v>1494</v>
      </c>
      <c r="D1007" s="133"/>
      <c r="E1007" s="94"/>
      <c r="F1007" s="66" t="s">
        <v>150</v>
      </c>
      <c r="G1007" s="408" t="s">
        <v>1485</v>
      </c>
      <c r="H1007" s="66" t="s">
        <v>43</v>
      </c>
      <c r="I1007" s="66" t="s">
        <v>1486</v>
      </c>
      <c r="J1007" s="66" t="s">
        <v>1487</v>
      </c>
      <c r="K1007" s="94"/>
      <c r="L1007" s="66">
        <v>1298</v>
      </c>
      <c r="M1007" s="94"/>
      <c r="N1007" s="94"/>
      <c r="O1007" s="60">
        <v>44715</v>
      </c>
      <c r="P1007" s="17">
        <f t="shared" si="181"/>
        <v>45535</v>
      </c>
      <c r="Q1007" s="66">
        <v>15</v>
      </c>
      <c r="R1007" s="66">
        <f t="shared" si="182"/>
        <v>180</v>
      </c>
      <c r="S1007" s="66">
        <f t="shared" si="183"/>
        <v>26</v>
      </c>
      <c r="T1007" s="66">
        <f t="shared" si="186"/>
        <v>154</v>
      </c>
      <c r="U1007" s="34">
        <v>7.0000000000000007E-2</v>
      </c>
      <c r="V1007" s="170">
        <v>123386</v>
      </c>
      <c r="W1007" s="35">
        <f t="shared" si="176"/>
        <v>685.47777777777776</v>
      </c>
      <c r="X1007" s="35">
        <f t="shared" si="184"/>
        <v>17822.422222222223</v>
      </c>
      <c r="Y1007" s="574"/>
      <c r="Z1007" s="35">
        <f>V1007-X1007</f>
        <v>105563.57777777777</v>
      </c>
      <c r="AA1007" s="94"/>
      <c r="AB1007" s="339"/>
      <c r="AC1007" s="37" t="s">
        <v>1496</v>
      </c>
    </row>
    <row r="1008" spans="1:29" s="5" customFormat="1" ht="64.5" x14ac:dyDescent="0.25">
      <c r="A1008" s="52">
        <v>21</v>
      </c>
      <c r="B1008" s="99" t="s">
        <v>110</v>
      </c>
      <c r="C1008" s="98" t="s">
        <v>1497</v>
      </c>
      <c r="D1008" s="348"/>
      <c r="E1008" s="99" t="s">
        <v>1498</v>
      </c>
      <c r="F1008" s="97" t="s">
        <v>1499</v>
      </c>
      <c r="G1008" s="256" t="s">
        <v>279</v>
      </c>
      <c r="H1008" s="97" t="s">
        <v>43</v>
      </c>
      <c r="I1008" s="66" t="s">
        <v>1486</v>
      </c>
      <c r="J1008" s="97" t="s">
        <v>1487</v>
      </c>
      <c r="K1008" s="99"/>
      <c r="L1008" s="97" t="s">
        <v>1500</v>
      </c>
      <c r="M1008" s="346" t="s">
        <v>1501</v>
      </c>
      <c r="N1008" s="218" t="s">
        <v>1502</v>
      </c>
      <c r="O1008" s="47">
        <v>45329</v>
      </c>
      <c r="P1008" s="17">
        <f t="shared" si="181"/>
        <v>45535</v>
      </c>
      <c r="Q1008" s="97">
        <v>15</v>
      </c>
      <c r="R1008" s="97">
        <f t="shared" si="182"/>
        <v>180</v>
      </c>
      <c r="S1008" s="97">
        <f t="shared" si="183"/>
        <v>6</v>
      </c>
      <c r="T1008" s="97">
        <f t="shared" si="186"/>
        <v>174</v>
      </c>
      <c r="U1008" s="50">
        <v>7.0000000000000007E-2</v>
      </c>
      <c r="V1008" s="230">
        <v>120000</v>
      </c>
      <c r="W1008" s="57">
        <f t="shared" si="176"/>
        <v>666.66666666666663</v>
      </c>
      <c r="X1008" s="57">
        <f t="shared" si="184"/>
        <v>4000</v>
      </c>
      <c r="Y1008" s="555"/>
      <c r="Z1008" s="57">
        <f>V1008-X1008</f>
        <v>116000</v>
      </c>
      <c r="AA1008" s="99"/>
      <c r="AB1008" s="328"/>
      <c r="AC1008" s="37"/>
    </row>
    <row r="1009" spans="1:30" s="5" customFormat="1" ht="39.75" thickBot="1" x14ac:dyDescent="0.3">
      <c r="A1009" s="22">
        <v>22</v>
      </c>
      <c r="B1009" s="94" t="s">
        <v>110</v>
      </c>
      <c r="C1009" s="93" t="s">
        <v>1503</v>
      </c>
      <c r="D1009" s="133"/>
      <c r="E1009" s="490" t="s">
        <v>1504</v>
      </c>
      <c r="F1009" s="66" t="s">
        <v>1505</v>
      </c>
      <c r="G1009" s="408" t="s">
        <v>279</v>
      </c>
      <c r="H1009" s="66" t="s">
        <v>43</v>
      </c>
      <c r="I1009" s="197" t="s">
        <v>1486</v>
      </c>
      <c r="J1009" s="66" t="s">
        <v>1487</v>
      </c>
      <c r="K1009" s="94"/>
      <c r="L1009" s="66" t="s">
        <v>1506</v>
      </c>
      <c r="M1009" s="346" t="s">
        <v>1501</v>
      </c>
      <c r="N1009" s="218" t="s">
        <v>1502</v>
      </c>
      <c r="O1009" s="47">
        <v>45329</v>
      </c>
      <c r="P1009" s="17">
        <f t="shared" si="181"/>
        <v>45535</v>
      </c>
      <c r="Q1009" s="66">
        <v>15</v>
      </c>
      <c r="R1009" s="66">
        <f t="shared" si="182"/>
        <v>180</v>
      </c>
      <c r="S1009" s="97">
        <f t="shared" si="183"/>
        <v>6</v>
      </c>
      <c r="T1009" s="97">
        <f t="shared" si="186"/>
        <v>174</v>
      </c>
      <c r="U1009" s="34">
        <v>7.0000000000000007E-2</v>
      </c>
      <c r="V1009" s="170">
        <v>90000</v>
      </c>
      <c r="W1009" s="35">
        <f t="shared" si="176"/>
        <v>500</v>
      </c>
      <c r="X1009" s="35">
        <f t="shared" si="184"/>
        <v>3000</v>
      </c>
      <c r="Y1009" s="574"/>
      <c r="Z1009" s="35">
        <f>V1009-X1009</f>
        <v>87000</v>
      </c>
      <c r="AA1009" s="94"/>
      <c r="AB1009" s="339"/>
      <c r="AC1009" s="102"/>
    </row>
    <row r="1010" spans="1:30" s="5" customFormat="1" ht="15.75" thickBot="1" x14ac:dyDescent="0.3">
      <c r="A1010" s="103">
        <f>A1009</f>
        <v>22</v>
      </c>
      <c r="B1010" s="104"/>
      <c r="C1010" s="105" t="s">
        <v>1507</v>
      </c>
      <c r="D1010" s="106"/>
      <c r="E1010" s="104"/>
      <c r="F1010" s="104"/>
      <c r="G1010" s="107"/>
      <c r="H1010" s="104"/>
      <c r="I1010" s="104"/>
      <c r="J1010" s="108"/>
      <c r="K1010" s="104"/>
      <c r="L1010" s="104"/>
      <c r="M1010" s="109"/>
      <c r="N1010" s="104"/>
      <c r="O1010" s="125"/>
      <c r="P1010" s="108" t="s">
        <v>30</v>
      </c>
      <c r="Q1010" s="104"/>
      <c r="R1010" s="104"/>
      <c r="S1010" s="104"/>
      <c r="T1010" s="127"/>
      <c r="U1010" s="527"/>
      <c r="V1010" s="110">
        <f>SUM(V988:V1009)</f>
        <v>1560632</v>
      </c>
      <c r="W1010" s="110">
        <f>SUM(W988:W1009)</f>
        <v>8670.1777777777806</v>
      </c>
      <c r="X1010" s="110">
        <f>SUM(X988:Y1009)</f>
        <v>202091.28888888893</v>
      </c>
      <c r="Y1010" s="110">
        <f>SUM(Y988:Y1007)</f>
        <v>0</v>
      </c>
      <c r="Z1010" s="110">
        <f>SUM(Z988:Z1009)</f>
        <v>1358540.7111111111</v>
      </c>
      <c r="AA1010" s="104"/>
      <c r="AB1010" s="109"/>
      <c r="AC1010" s="533" t="s">
        <v>30</v>
      </c>
    </row>
    <row r="1011" spans="1:30" x14ac:dyDescent="0.25">
      <c r="A1011" s="39"/>
      <c r="B1011" s="112"/>
      <c r="C1011" s="575"/>
      <c r="D1011" s="114"/>
      <c r="E1011" s="112"/>
      <c r="F1011" s="112"/>
      <c r="G1011" s="112"/>
      <c r="H1011" s="112"/>
      <c r="I1011" s="112"/>
      <c r="J1011" s="129"/>
      <c r="K1011" s="112"/>
      <c r="L1011" s="112"/>
      <c r="M1011" s="115"/>
      <c r="N1011" s="112"/>
      <c r="O1011" s="116"/>
      <c r="P1011" s="17" t="s">
        <v>30</v>
      </c>
      <c r="Q1011" s="112"/>
      <c r="R1011" s="112"/>
      <c r="S1011" s="112"/>
      <c r="T1011" s="89"/>
      <c r="U1011" s="571"/>
      <c r="V1011" s="171"/>
      <c r="W1011" s="36" t="s">
        <v>30</v>
      </c>
      <c r="X1011" s="171">
        <f>X1010-W1008-W1009</f>
        <v>200924.62222222227</v>
      </c>
      <c r="Y1011" s="161"/>
      <c r="Z1011" s="576">
        <f>V1010-X1010</f>
        <v>1358540.7111111111</v>
      </c>
      <c r="AA1011" s="112"/>
      <c r="AB1011" s="115"/>
      <c r="AC1011" s="118"/>
    </row>
    <row r="1012" spans="1:30" ht="15.75" thickBot="1" x14ac:dyDescent="0.3">
      <c r="A1012" s="96">
        <v>1</v>
      </c>
      <c r="B1012" s="197">
        <v>142</v>
      </c>
      <c r="C1012" s="148" t="s">
        <v>1508</v>
      </c>
      <c r="D1012" s="146"/>
      <c r="E1012" s="149"/>
      <c r="F1012" s="149" t="s">
        <v>31</v>
      </c>
      <c r="G1012" s="408" t="s">
        <v>30</v>
      </c>
      <c r="H1012" s="177" t="s">
        <v>32</v>
      </c>
      <c r="I1012" s="197" t="s">
        <v>1509</v>
      </c>
      <c r="J1012" s="197" t="s">
        <v>1510</v>
      </c>
      <c r="K1012" s="149"/>
      <c r="L1012" s="49" t="s">
        <v>598</v>
      </c>
      <c r="M1012" s="156"/>
      <c r="N1012" s="577"/>
      <c r="O1012" s="578">
        <v>38684</v>
      </c>
      <c r="P1012" s="17">
        <f t="shared" ref="P1012" si="187">+$P$2</f>
        <v>45535</v>
      </c>
      <c r="Q1012" s="197">
        <v>20</v>
      </c>
      <c r="R1012" s="197">
        <v>240</v>
      </c>
      <c r="S1012" s="197">
        <f>DATEDIF(O1012,P1012,"M")</f>
        <v>225</v>
      </c>
      <c r="T1012" s="197">
        <f>R1012-S1012</f>
        <v>15</v>
      </c>
      <c r="U1012" s="154">
        <v>0.05</v>
      </c>
      <c r="V1012" s="51">
        <v>225000</v>
      </c>
      <c r="W1012" s="51">
        <f t="shared" si="176"/>
        <v>937.5</v>
      </c>
      <c r="X1012" s="51">
        <f>S1012*W1012</f>
        <v>210937.5</v>
      </c>
      <c r="Y1012" s="555" t="e">
        <f>V1012-#REF!</f>
        <v>#REF!</v>
      </c>
      <c r="Z1012" s="51">
        <f>V1012-X1012</f>
        <v>14062.5</v>
      </c>
      <c r="AA1012" s="149" t="s">
        <v>45</v>
      </c>
      <c r="AB1012" s="156" t="s">
        <v>37</v>
      </c>
      <c r="AC1012" s="102" t="s">
        <v>30</v>
      </c>
    </row>
    <row r="1013" spans="1:30" s="5" customFormat="1" ht="15.75" thickBot="1" x14ac:dyDescent="0.3">
      <c r="A1013" s="103">
        <f>A1012</f>
        <v>1</v>
      </c>
      <c r="B1013" s="104"/>
      <c r="C1013" s="105" t="s">
        <v>1511</v>
      </c>
      <c r="D1013" s="106"/>
      <c r="E1013" s="104"/>
      <c r="F1013" s="104"/>
      <c r="G1013" s="107"/>
      <c r="H1013" s="104"/>
      <c r="I1013" s="104"/>
      <c r="J1013" s="108"/>
      <c r="K1013" s="104"/>
      <c r="L1013" s="104"/>
      <c r="M1013" s="109"/>
      <c r="N1013" s="104"/>
      <c r="O1013" s="125"/>
      <c r="P1013" s="108" t="s">
        <v>30</v>
      </c>
      <c r="Q1013" s="104"/>
      <c r="R1013" s="104"/>
      <c r="S1013" s="104"/>
      <c r="T1013" s="127"/>
      <c r="U1013" s="527"/>
      <c r="V1013" s="110">
        <f>SUM(V1012)</f>
        <v>225000</v>
      </c>
      <c r="W1013" s="110">
        <f>SUM(W1012)</f>
        <v>937.5</v>
      </c>
      <c r="X1013" s="110">
        <f>SUM(X1012)</f>
        <v>210937.5</v>
      </c>
      <c r="Y1013" s="110" t="e">
        <f>SUM(Y1012)</f>
        <v>#REF!</v>
      </c>
      <c r="Z1013" s="110">
        <f>SUM(Z1012)</f>
        <v>14062.5</v>
      </c>
      <c r="AA1013" s="104"/>
      <c r="AB1013" s="109"/>
      <c r="AC1013" s="111"/>
    </row>
    <row r="1014" spans="1:30" x14ac:dyDescent="0.25">
      <c r="A1014" s="39"/>
      <c r="B1014" s="112"/>
      <c r="C1014" s="575"/>
      <c r="D1014" s="114"/>
      <c r="E1014" s="112"/>
      <c r="F1014" s="112"/>
      <c r="G1014" s="112"/>
      <c r="H1014" s="112"/>
      <c r="I1014" s="112"/>
      <c r="J1014" s="129"/>
      <c r="K1014" s="112"/>
      <c r="L1014" s="112"/>
      <c r="M1014" s="115"/>
      <c r="N1014" s="112"/>
      <c r="O1014" s="116"/>
      <c r="P1014" s="17" t="s">
        <v>30</v>
      </c>
      <c r="Q1014" s="112"/>
      <c r="R1014" s="112"/>
      <c r="S1014" s="112"/>
      <c r="T1014" s="89"/>
      <c r="U1014" s="112"/>
      <c r="V1014" s="171"/>
      <c r="W1014" s="36" t="s">
        <v>30</v>
      </c>
      <c r="X1014" s="36"/>
      <c r="Y1014" s="36"/>
      <c r="Z1014" s="91">
        <f>V1013-X1013</f>
        <v>14062.5</v>
      </c>
      <c r="AA1014" s="112"/>
      <c r="AB1014" s="115"/>
      <c r="AC1014" s="118"/>
    </row>
    <row r="1015" spans="1:30" x14ac:dyDescent="0.25">
      <c r="A1015" s="22">
        <v>1</v>
      </c>
      <c r="B1015" s="129">
        <v>1375</v>
      </c>
      <c r="C1015" s="579" t="s">
        <v>1512</v>
      </c>
      <c r="D1015" s="26"/>
      <c r="E1015" s="159"/>
      <c r="F1015" s="82" t="s">
        <v>229</v>
      </c>
      <c r="G1015" s="408" t="s">
        <v>30</v>
      </c>
      <c r="H1015" s="82" t="s">
        <v>43</v>
      </c>
      <c r="I1015" s="66" t="s">
        <v>1513</v>
      </c>
      <c r="J1015" s="129" t="s">
        <v>1514</v>
      </c>
      <c r="K1015" s="82"/>
      <c r="L1015" s="33" t="s">
        <v>1515</v>
      </c>
      <c r="M1015" s="85"/>
      <c r="N1015" s="94"/>
      <c r="O1015" s="87">
        <v>43047</v>
      </c>
      <c r="P1015" s="17">
        <f t="shared" ref="P1015:P1017" si="188">+$P$2</f>
        <v>45535</v>
      </c>
      <c r="Q1015" s="129">
        <v>15</v>
      </c>
      <c r="R1015" s="129">
        <v>180</v>
      </c>
      <c r="S1015" s="129">
        <f>DATEDIF(O1015,P1015,"M")</f>
        <v>81</v>
      </c>
      <c r="T1015" s="129">
        <f>R1015-S1015</f>
        <v>99</v>
      </c>
      <c r="U1015" s="163">
        <v>7.0000000000000007E-2</v>
      </c>
      <c r="V1015" s="36">
        <v>554841.59999999998</v>
      </c>
      <c r="W1015" s="36">
        <f t="shared" si="176"/>
        <v>3082.4533333333334</v>
      </c>
      <c r="X1015" s="36">
        <f>S1015*W1015</f>
        <v>249678.72</v>
      </c>
      <c r="Y1015" s="131" t="e">
        <f>V1015-#REF!</f>
        <v>#REF!</v>
      </c>
      <c r="Z1015" s="36">
        <f>V1015-X1015</f>
        <v>305162.88</v>
      </c>
      <c r="AA1015" s="82" t="s">
        <v>45</v>
      </c>
      <c r="AB1015" s="85" t="s">
        <v>37</v>
      </c>
      <c r="AC1015" s="37"/>
    </row>
    <row r="1016" spans="1:30" s="38" customFormat="1" x14ac:dyDescent="0.25">
      <c r="A1016" s="22">
        <v>2</v>
      </c>
      <c r="B1016" s="66">
        <v>727</v>
      </c>
      <c r="C1016" s="130" t="s">
        <v>1516</v>
      </c>
      <c r="D1016" s="227" t="s">
        <v>1517</v>
      </c>
      <c r="E1016" s="227"/>
      <c r="F1016" s="23" t="s">
        <v>31</v>
      </c>
      <c r="G1016" s="408" t="s">
        <v>30</v>
      </c>
      <c r="H1016" s="23" t="s">
        <v>65</v>
      </c>
      <c r="I1016" s="66" t="s">
        <v>1513</v>
      </c>
      <c r="J1016" s="66" t="s">
        <v>1514</v>
      </c>
      <c r="K1016" s="23"/>
      <c r="L1016" s="32" t="s">
        <v>1518</v>
      </c>
      <c r="M1016" s="23"/>
      <c r="N1016" s="94"/>
      <c r="O1016" s="60">
        <v>39604</v>
      </c>
      <c r="P1016" s="17">
        <f t="shared" si="188"/>
        <v>45535</v>
      </c>
      <c r="Q1016" s="66">
        <v>15</v>
      </c>
      <c r="R1016" s="66">
        <v>180</v>
      </c>
      <c r="S1016" s="66">
        <v>180</v>
      </c>
      <c r="T1016" s="66">
        <f>R1016-S1016</f>
        <v>0</v>
      </c>
      <c r="U1016" s="95">
        <v>7.0000000000000007E-2</v>
      </c>
      <c r="V1016" s="35">
        <v>203400.32000000001</v>
      </c>
      <c r="W1016" s="35">
        <v>0</v>
      </c>
      <c r="X1016" s="35">
        <v>203400.32000000001</v>
      </c>
      <c r="Y1016" s="131" t="e">
        <f>V1016-#REF!</f>
        <v>#REF!</v>
      </c>
      <c r="Z1016" s="35">
        <f>V1016-X1016</f>
        <v>0</v>
      </c>
      <c r="AA1016" s="23" t="s">
        <v>45</v>
      </c>
      <c r="AB1016" s="28" t="s">
        <v>37</v>
      </c>
      <c r="AC1016" s="524"/>
      <c r="AD1016" s="38">
        <v>17</v>
      </c>
    </row>
    <row r="1017" spans="1:30" s="5" customFormat="1" ht="15.75" thickBot="1" x14ac:dyDescent="0.3">
      <c r="A1017" s="121">
        <v>3</v>
      </c>
      <c r="B1017" s="245">
        <v>2107</v>
      </c>
      <c r="C1017" s="580" t="s">
        <v>1519</v>
      </c>
      <c r="D1017" s="227" t="s">
        <v>1520</v>
      </c>
      <c r="E1017" s="227"/>
      <c r="F1017" s="227" t="s">
        <v>588</v>
      </c>
      <c r="G1017" s="256"/>
      <c r="H1017" s="42" t="s">
        <v>43</v>
      </c>
      <c r="I1017" s="97" t="s">
        <v>1513</v>
      </c>
      <c r="J1017" s="97" t="s">
        <v>1514</v>
      </c>
      <c r="K1017" s="42"/>
      <c r="L1017" s="389" t="s">
        <v>1521</v>
      </c>
      <c r="M1017" s="42"/>
      <c r="N1017" s="99"/>
      <c r="O1017" s="60">
        <v>41922</v>
      </c>
      <c r="P1017" s="17">
        <f t="shared" si="188"/>
        <v>45535</v>
      </c>
      <c r="Q1017" s="97">
        <v>10</v>
      </c>
      <c r="R1017" s="97">
        <v>120</v>
      </c>
      <c r="S1017" s="97">
        <f t="shared" ref="S1017" si="189">DATEDIF(O1017,P1017,"M")</f>
        <v>118</v>
      </c>
      <c r="T1017" s="97">
        <f>R1017-S1017</f>
        <v>2</v>
      </c>
      <c r="U1017" s="101">
        <v>0.1</v>
      </c>
      <c r="V1017" s="57">
        <v>560625</v>
      </c>
      <c r="W1017" s="57">
        <f t="shared" si="176"/>
        <v>4671.875</v>
      </c>
      <c r="X1017" s="57">
        <f>S1017*W1017</f>
        <v>551281.25</v>
      </c>
      <c r="Y1017" s="344"/>
      <c r="Z1017" s="57">
        <f>V1017-X1017</f>
        <v>9343.75</v>
      </c>
      <c r="AA1017" s="42"/>
      <c r="AB1017" s="45"/>
      <c r="AC1017" s="102"/>
    </row>
    <row r="1018" spans="1:30" s="5" customFormat="1" ht="15.75" thickBot="1" x14ac:dyDescent="0.3">
      <c r="A1018" s="103">
        <f>A1017</f>
        <v>3</v>
      </c>
      <c r="B1018" s="104"/>
      <c r="C1018" s="105" t="s">
        <v>1522</v>
      </c>
      <c r="D1018" s="105"/>
      <c r="E1018" s="104"/>
      <c r="F1018" s="104"/>
      <c r="G1018" s="107"/>
      <c r="H1018" s="104"/>
      <c r="I1018" s="104"/>
      <c r="J1018" s="108"/>
      <c r="K1018" s="104"/>
      <c r="L1018" s="104"/>
      <c r="M1018" s="109"/>
      <c r="N1018" s="104"/>
      <c r="O1018" s="125"/>
      <c r="P1018" s="108" t="s">
        <v>30</v>
      </c>
      <c r="Q1018" s="104"/>
      <c r="R1018" s="104"/>
      <c r="S1018" s="104"/>
      <c r="T1018" s="127"/>
      <c r="U1018" s="527"/>
      <c r="V1018" s="110">
        <f>SUM(V1015:V1017)</f>
        <v>1318866.92</v>
      </c>
      <c r="W1018" s="110">
        <f t="shared" ref="W1018:Z1018" si="190">SUM(W1015:W1017)</f>
        <v>7754.3283333333329</v>
      </c>
      <c r="X1018" s="110">
        <f t="shared" si="190"/>
        <v>1004360.29</v>
      </c>
      <c r="Y1018" s="110" t="e">
        <f t="shared" si="190"/>
        <v>#REF!</v>
      </c>
      <c r="Z1018" s="110">
        <f t="shared" si="190"/>
        <v>314506.63</v>
      </c>
      <c r="AA1018" s="104"/>
      <c r="AB1018" s="109"/>
      <c r="AC1018" s="111"/>
    </row>
    <row r="1019" spans="1:30" x14ac:dyDescent="0.25">
      <c r="A1019" s="39"/>
      <c r="B1019" s="112"/>
      <c r="C1019" s="575"/>
      <c r="D1019" s="114"/>
      <c r="E1019" s="112"/>
      <c r="F1019" s="112"/>
      <c r="G1019" s="112"/>
      <c r="H1019" s="112"/>
      <c r="I1019" s="112"/>
      <c r="J1019" s="129" t="s">
        <v>30</v>
      </c>
      <c r="K1019" s="112"/>
      <c r="L1019" s="112"/>
      <c r="M1019" s="115"/>
      <c r="N1019" s="112"/>
      <c r="O1019" s="115"/>
      <c r="P1019" s="17" t="s">
        <v>30</v>
      </c>
      <c r="Q1019" s="112"/>
      <c r="R1019" s="112"/>
      <c r="S1019" s="112"/>
      <c r="T1019" s="89"/>
      <c r="U1019" s="112"/>
      <c r="V1019" s="171"/>
      <c r="W1019" s="36" t="s">
        <v>30</v>
      </c>
      <c r="X1019" s="36"/>
      <c r="Y1019" s="117" t="s">
        <v>30</v>
      </c>
      <c r="Z1019" s="91">
        <f>V1018-X1018</f>
        <v>314506.62999999989</v>
      </c>
      <c r="AA1019" s="112"/>
      <c r="AB1019" s="115"/>
      <c r="AC1019" s="118"/>
    </row>
    <row r="1020" spans="1:30" x14ac:dyDescent="0.25">
      <c r="A1020" s="621">
        <v>1</v>
      </c>
      <c r="B1020" s="655">
        <v>733</v>
      </c>
      <c r="C1020" s="679" t="s">
        <v>1523</v>
      </c>
      <c r="D1020" s="656"/>
      <c r="E1020" s="655"/>
      <c r="F1020" s="655" t="s">
        <v>31</v>
      </c>
      <c r="G1020" s="680" t="s">
        <v>30</v>
      </c>
      <c r="H1020" s="655" t="s">
        <v>43</v>
      </c>
      <c r="I1020" s="137" t="s">
        <v>1524</v>
      </c>
      <c r="J1020" s="655" t="s">
        <v>1525</v>
      </c>
      <c r="K1020" s="655"/>
      <c r="L1020" s="658">
        <v>2535</v>
      </c>
      <c r="M1020" s="659"/>
      <c r="N1020" s="681"/>
      <c r="O1020" s="652">
        <v>39667</v>
      </c>
      <c r="P1020" s="652">
        <f t="shared" ref="P1020:P1030" si="191">+$P$2</f>
        <v>45535</v>
      </c>
      <c r="Q1020" s="655">
        <v>10</v>
      </c>
      <c r="R1020" s="655">
        <v>120</v>
      </c>
      <c r="S1020" s="655">
        <f>R1020</f>
        <v>120</v>
      </c>
      <c r="T1020" s="655">
        <f>R1020-S1020</f>
        <v>0</v>
      </c>
      <c r="U1020" s="661">
        <v>0.1</v>
      </c>
      <c r="V1020" s="117">
        <v>82200</v>
      </c>
      <c r="W1020" s="117">
        <v>0</v>
      </c>
      <c r="X1020" s="117">
        <v>82200</v>
      </c>
      <c r="Y1020" s="117" t="e">
        <f>T1020*#REF!</f>
        <v>#REF!</v>
      </c>
      <c r="Z1020" s="117">
        <f t="shared" ref="Z1020:Z1030" si="192">V1020-X1020</f>
        <v>0</v>
      </c>
      <c r="AA1020" s="137"/>
      <c r="AB1020" s="138"/>
      <c r="AC1020" s="630"/>
      <c r="AD1020" s="663">
        <v>18</v>
      </c>
    </row>
    <row r="1021" spans="1:30" s="38" customFormat="1" x14ac:dyDescent="0.25">
      <c r="A1021" s="621">
        <v>2</v>
      </c>
      <c r="B1021" s="137">
        <v>735</v>
      </c>
      <c r="C1021" s="624" t="s">
        <v>1526</v>
      </c>
      <c r="D1021" s="648"/>
      <c r="E1021" s="137"/>
      <c r="F1021" s="137" t="s">
        <v>31</v>
      </c>
      <c r="G1021" s="680" t="s">
        <v>30</v>
      </c>
      <c r="H1021" s="137" t="s">
        <v>43</v>
      </c>
      <c r="I1021" s="137" t="s">
        <v>1524</v>
      </c>
      <c r="J1021" s="137" t="s">
        <v>1525</v>
      </c>
      <c r="K1021" s="137"/>
      <c r="L1021" s="649">
        <v>2626</v>
      </c>
      <c r="M1021" s="138"/>
      <c r="N1021" s="650"/>
      <c r="O1021" s="651">
        <v>39687</v>
      </c>
      <c r="P1021" s="652">
        <f t="shared" si="191"/>
        <v>45535</v>
      </c>
      <c r="Q1021" s="137">
        <v>10</v>
      </c>
      <c r="R1021" s="137">
        <v>120</v>
      </c>
      <c r="S1021" s="137">
        <f>R1021</f>
        <v>120</v>
      </c>
      <c r="T1021" s="137">
        <f t="shared" ref="T1021:T1030" si="193">R1021-S1021</f>
        <v>0</v>
      </c>
      <c r="U1021" s="654">
        <v>0.1</v>
      </c>
      <c r="V1021" s="626">
        <v>91860</v>
      </c>
      <c r="W1021" s="117">
        <v>0</v>
      </c>
      <c r="X1021" s="626">
        <v>91860</v>
      </c>
      <c r="Y1021" s="626" t="e">
        <f>V1021-#REF!</f>
        <v>#REF!</v>
      </c>
      <c r="Z1021" s="117">
        <f t="shared" si="192"/>
        <v>0</v>
      </c>
      <c r="AA1021" s="655"/>
      <c r="AB1021" s="659"/>
      <c r="AC1021" s="630"/>
      <c r="AD1021" s="631">
        <v>18</v>
      </c>
    </row>
    <row r="1022" spans="1:30" s="38" customFormat="1" x14ac:dyDescent="0.25">
      <c r="A1022" s="621">
        <v>3</v>
      </c>
      <c r="B1022" s="137">
        <v>1007</v>
      </c>
      <c r="C1022" s="622" t="s">
        <v>1527</v>
      </c>
      <c r="D1022" s="648"/>
      <c r="E1022" s="137"/>
      <c r="F1022" s="137" t="s">
        <v>385</v>
      </c>
      <c r="G1022" s="680" t="s">
        <v>30</v>
      </c>
      <c r="H1022" s="137" t="s">
        <v>43</v>
      </c>
      <c r="I1022" s="137" t="s">
        <v>1524</v>
      </c>
      <c r="J1022" s="137" t="s">
        <v>1525</v>
      </c>
      <c r="K1022" s="137"/>
      <c r="L1022" s="649" t="s">
        <v>624</v>
      </c>
      <c r="M1022" s="138"/>
      <c r="N1022" s="650"/>
      <c r="O1022" s="651">
        <v>41544</v>
      </c>
      <c r="P1022" s="652">
        <f t="shared" si="191"/>
        <v>45535</v>
      </c>
      <c r="Q1022" s="137">
        <v>10</v>
      </c>
      <c r="R1022" s="137">
        <v>120</v>
      </c>
      <c r="S1022" s="137">
        <v>120</v>
      </c>
      <c r="T1022" s="137">
        <f t="shared" si="193"/>
        <v>0</v>
      </c>
      <c r="U1022" s="654">
        <v>0.1</v>
      </c>
      <c r="V1022" s="626">
        <v>69000</v>
      </c>
      <c r="W1022" s="117">
        <v>0</v>
      </c>
      <c r="X1022" s="117">
        <v>69000</v>
      </c>
      <c r="Y1022" s="626" t="e">
        <f>V1022-#REF!</f>
        <v>#REF!</v>
      </c>
      <c r="Z1022" s="117">
        <f t="shared" si="192"/>
        <v>0</v>
      </c>
      <c r="AA1022" s="137" t="s">
        <v>45</v>
      </c>
      <c r="AB1022" s="138" t="s">
        <v>37</v>
      </c>
      <c r="AC1022" s="630" t="s">
        <v>1528</v>
      </c>
      <c r="AD1022" s="631">
        <v>18</v>
      </c>
    </row>
    <row r="1023" spans="1:30" s="38" customFormat="1" ht="26.25" x14ac:dyDescent="0.25">
      <c r="A1023" s="22">
        <v>4</v>
      </c>
      <c r="B1023" s="66">
        <v>1252</v>
      </c>
      <c r="C1023" s="24" t="s">
        <v>1529</v>
      </c>
      <c r="D1023" s="26"/>
      <c r="E1023" s="23"/>
      <c r="F1023" s="23" t="s">
        <v>320</v>
      </c>
      <c r="G1023" s="408" t="s">
        <v>30</v>
      </c>
      <c r="H1023" s="23" t="s">
        <v>65</v>
      </c>
      <c r="I1023" s="66" t="s">
        <v>1524</v>
      </c>
      <c r="J1023" s="66" t="s">
        <v>1525</v>
      </c>
      <c r="K1023" s="23"/>
      <c r="L1023" s="32" t="s">
        <v>640</v>
      </c>
      <c r="M1023" s="28"/>
      <c r="N1023" s="94"/>
      <c r="O1023" s="30">
        <v>42673</v>
      </c>
      <c r="P1023" s="17">
        <f t="shared" si="191"/>
        <v>45535</v>
      </c>
      <c r="Q1023" s="66">
        <v>10</v>
      </c>
      <c r="R1023" s="66">
        <v>120</v>
      </c>
      <c r="S1023" s="66">
        <f t="shared" ref="S1023:S1030" si="194">DATEDIF(O1023,P1023,"M")</f>
        <v>94</v>
      </c>
      <c r="T1023" s="66">
        <f t="shared" si="193"/>
        <v>26</v>
      </c>
      <c r="U1023" s="34">
        <v>0.1</v>
      </c>
      <c r="V1023" s="35">
        <v>119900</v>
      </c>
      <c r="W1023" s="36">
        <f t="shared" si="176"/>
        <v>999.16666666666663</v>
      </c>
      <c r="X1023" s="36">
        <f t="shared" ref="X1023:X1030" si="195">S1023*W1023</f>
        <v>93921.666666666657</v>
      </c>
      <c r="Y1023" s="131" t="e">
        <f>V1023-#REF!</f>
        <v>#REF!</v>
      </c>
      <c r="Z1023" s="36">
        <f t="shared" si="192"/>
        <v>25978.333333333343</v>
      </c>
      <c r="AA1023" s="23" t="s">
        <v>45</v>
      </c>
      <c r="AB1023" s="28" t="s">
        <v>37</v>
      </c>
      <c r="AC1023" s="581" t="s">
        <v>30</v>
      </c>
    </row>
    <row r="1024" spans="1:30" s="38" customFormat="1" ht="26.25" x14ac:dyDescent="0.25">
      <c r="A1024" s="22">
        <v>5</v>
      </c>
      <c r="B1024" s="66">
        <v>1253</v>
      </c>
      <c r="C1024" s="24" t="s">
        <v>1530</v>
      </c>
      <c r="D1024" s="26"/>
      <c r="E1024" s="23"/>
      <c r="F1024" s="23" t="s">
        <v>320</v>
      </c>
      <c r="G1024" s="408" t="s">
        <v>30</v>
      </c>
      <c r="H1024" s="23" t="s">
        <v>65</v>
      </c>
      <c r="I1024" s="66" t="s">
        <v>1524</v>
      </c>
      <c r="J1024" s="66" t="s">
        <v>1525</v>
      </c>
      <c r="K1024" s="23"/>
      <c r="L1024" s="32" t="s">
        <v>640</v>
      </c>
      <c r="M1024" s="28"/>
      <c r="N1024" s="94"/>
      <c r="O1024" s="30">
        <v>42673</v>
      </c>
      <c r="P1024" s="17">
        <f t="shared" si="191"/>
        <v>45535</v>
      </c>
      <c r="Q1024" s="66">
        <v>10</v>
      </c>
      <c r="R1024" s="66">
        <v>120</v>
      </c>
      <c r="S1024" s="66">
        <f t="shared" si="194"/>
        <v>94</v>
      </c>
      <c r="T1024" s="66">
        <f t="shared" si="193"/>
        <v>26</v>
      </c>
      <c r="U1024" s="34">
        <v>0.1</v>
      </c>
      <c r="V1024" s="35">
        <v>340000</v>
      </c>
      <c r="W1024" s="36">
        <f t="shared" si="176"/>
        <v>2833.3333333333335</v>
      </c>
      <c r="X1024" s="36">
        <f t="shared" si="195"/>
        <v>266333.33333333337</v>
      </c>
      <c r="Y1024" s="131" t="e">
        <f>V1024-#REF!</f>
        <v>#REF!</v>
      </c>
      <c r="Z1024" s="36">
        <f t="shared" si="192"/>
        <v>73666.666666666628</v>
      </c>
      <c r="AA1024" s="23" t="s">
        <v>45</v>
      </c>
      <c r="AB1024" s="28" t="s">
        <v>37</v>
      </c>
      <c r="AC1024" s="581" t="s">
        <v>30</v>
      </c>
    </row>
    <row r="1025" spans="1:30" s="38" customFormat="1" x14ac:dyDescent="0.25">
      <c r="A1025" s="22">
        <v>6</v>
      </c>
      <c r="B1025" s="66">
        <v>1256</v>
      </c>
      <c r="C1025" s="24" t="s">
        <v>1531</v>
      </c>
      <c r="D1025" s="26"/>
      <c r="E1025" s="23"/>
      <c r="F1025" s="23" t="s">
        <v>64</v>
      </c>
      <c r="G1025" s="408" t="s">
        <v>30</v>
      </c>
      <c r="H1025" s="23" t="s">
        <v>32</v>
      </c>
      <c r="I1025" s="66" t="s">
        <v>1524</v>
      </c>
      <c r="J1025" s="66" t="s">
        <v>1525</v>
      </c>
      <c r="K1025" s="23"/>
      <c r="L1025" s="32" t="s">
        <v>1532</v>
      </c>
      <c r="M1025" s="28"/>
      <c r="N1025" s="94"/>
      <c r="O1025" s="30">
        <v>42647</v>
      </c>
      <c r="P1025" s="17">
        <f t="shared" si="191"/>
        <v>45535</v>
      </c>
      <c r="Q1025" s="66">
        <v>10</v>
      </c>
      <c r="R1025" s="66">
        <v>120</v>
      </c>
      <c r="S1025" s="66">
        <f t="shared" si="194"/>
        <v>94</v>
      </c>
      <c r="T1025" s="66">
        <f t="shared" si="193"/>
        <v>26</v>
      </c>
      <c r="U1025" s="34">
        <v>0.1</v>
      </c>
      <c r="V1025" s="35">
        <v>120720</v>
      </c>
      <c r="W1025" s="36">
        <f t="shared" si="176"/>
        <v>1006</v>
      </c>
      <c r="X1025" s="36">
        <f t="shared" si="195"/>
        <v>94564</v>
      </c>
      <c r="Y1025" s="131" t="e">
        <f>V1025-#REF!</f>
        <v>#REF!</v>
      </c>
      <c r="Z1025" s="36">
        <f t="shared" si="192"/>
        <v>26156</v>
      </c>
      <c r="AA1025" s="23" t="s">
        <v>45</v>
      </c>
      <c r="AB1025" s="28" t="s">
        <v>37</v>
      </c>
      <c r="AC1025" s="37" t="s">
        <v>1533</v>
      </c>
    </row>
    <row r="1026" spans="1:30" s="38" customFormat="1" x14ac:dyDescent="0.25">
      <c r="A1026" s="22">
        <v>7</v>
      </c>
      <c r="B1026" s="66">
        <v>1327</v>
      </c>
      <c r="C1026" s="24" t="s">
        <v>1534</v>
      </c>
      <c r="D1026" s="26"/>
      <c r="E1026" s="23"/>
      <c r="F1026" s="23" t="s">
        <v>646</v>
      </c>
      <c r="G1026" s="408" t="s">
        <v>30</v>
      </c>
      <c r="H1026" s="23" t="s">
        <v>65</v>
      </c>
      <c r="I1026" s="66" t="s">
        <v>1524</v>
      </c>
      <c r="J1026" s="66" t="s">
        <v>1525</v>
      </c>
      <c r="K1026" s="23"/>
      <c r="L1026" s="32" t="s">
        <v>1535</v>
      </c>
      <c r="M1026" s="28"/>
      <c r="N1026" s="94"/>
      <c r="O1026" s="30">
        <v>42878</v>
      </c>
      <c r="P1026" s="17">
        <f t="shared" si="191"/>
        <v>45535</v>
      </c>
      <c r="Q1026" s="66">
        <v>10</v>
      </c>
      <c r="R1026" s="66">
        <v>120</v>
      </c>
      <c r="S1026" s="66">
        <f t="shared" si="194"/>
        <v>87</v>
      </c>
      <c r="T1026" s="66">
        <f t="shared" si="193"/>
        <v>33</v>
      </c>
      <c r="U1026" s="34">
        <v>0.1</v>
      </c>
      <c r="V1026" s="35">
        <v>100000</v>
      </c>
      <c r="W1026" s="36">
        <f t="shared" si="176"/>
        <v>833.33333333333337</v>
      </c>
      <c r="X1026" s="36">
        <f t="shared" si="195"/>
        <v>72500</v>
      </c>
      <c r="Y1026" s="131" t="e">
        <f>V1026-#REF!</f>
        <v>#REF!</v>
      </c>
      <c r="Z1026" s="36">
        <f t="shared" si="192"/>
        <v>27500</v>
      </c>
      <c r="AA1026" s="23" t="s">
        <v>45</v>
      </c>
      <c r="AB1026" s="28" t="s">
        <v>37</v>
      </c>
      <c r="AC1026" s="37"/>
    </row>
    <row r="1027" spans="1:30" s="38" customFormat="1" x14ac:dyDescent="0.25">
      <c r="A1027" s="22">
        <v>8</v>
      </c>
      <c r="B1027" s="66">
        <v>1328</v>
      </c>
      <c r="C1027" s="24" t="s">
        <v>1536</v>
      </c>
      <c r="D1027" s="26"/>
      <c r="E1027" s="23"/>
      <c r="F1027" s="23" t="s">
        <v>646</v>
      </c>
      <c r="G1027" s="408" t="s">
        <v>30</v>
      </c>
      <c r="H1027" s="23" t="s">
        <v>65</v>
      </c>
      <c r="I1027" s="66" t="s">
        <v>1524</v>
      </c>
      <c r="J1027" s="66" t="s">
        <v>1525</v>
      </c>
      <c r="K1027" s="23"/>
      <c r="L1027" s="32" t="s">
        <v>1537</v>
      </c>
      <c r="M1027" s="28"/>
      <c r="N1027" s="94"/>
      <c r="O1027" s="30">
        <v>42885</v>
      </c>
      <c r="P1027" s="17">
        <f t="shared" si="191"/>
        <v>45535</v>
      </c>
      <c r="Q1027" s="66">
        <v>10</v>
      </c>
      <c r="R1027" s="66">
        <v>120</v>
      </c>
      <c r="S1027" s="66">
        <f t="shared" si="194"/>
        <v>87</v>
      </c>
      <c r="T1027" s="66">
        <f t="shared" si="193"/>
        <v>33</v>
      </c>
      <c r="U1027" s="34">
        <v>0.1</v>
      </c>
      <c r="V1027" s="35">
        <v>77867.16</v>
      </c>
      <c r="W1027" s="36">
        <f t="shared" si="176"/>
        <v>648.89300000000003</v>
      </c>
      <c r="X1027" s="36">
        <f t="shared" si="195"/>
        <v>56453.691000000006</v>
      </c>
      <c r="Y1027" s="131" t="e">
        <f>V1027-#REF!</f>
        <v>#REF!</v>
      </c>
      <c r="Z1027" s="36">
        <f t="shared" si="192"/>
        <v>21413.468999999997</v>
      </c>
      <c r="AA1027" s="23" t="s">
        <v>45</v>
      </c>
      <c r="AB1027" s="28" t="s">
        <v>37</v>
      </c>
      <c r="AC1027" s="37"/>
    </row>
    <row r="1028" spans="1:30" s="38" customFormat="1" ht="39" x14ac:dyDescent="0.25">
      <c r="A1028" s="22">
        <v>9</v>
      </c>
      <c r="B1028" s="66">
        <v>1398</v>
      </c>
      <c r="C1028" s="24" t="s">
        <v>1538</v>
      </c>
      <c r="D1028" s="26"/>
      <c r="E1028" s="23"/>
      <c r="F1028" s="23" t="s">
        <v>451</v>
      </c>
      <c r="G1028" s="408" t="s">
        <v>30</v>
      </c>
      <c r="H1028" s="23" t="s">
        <v>32</v>
      </c>
      <c r="I1028" s="66" t="s">
        <v>1524</v>
      </c>
      <c r="J1028" s="66" t="s">
        <v>1525</v>
      </c>
      <c r="K1028" s="23"/>
      <c r="L1028" s="32" t="s">
        <v>1539</v>
      </c>
      <c r="M1028" s="28"/>
      <c r="N1028" s="94"/>
      <c r="O1028" s="30">
        <v>43096</v>
      </c>
      <c r="P1028" s="17">
        <f t="shared" si="191"/>
        <v>45535</v>
      </c>
      <c r="Q1028" s="66">
        <v>10</v>
      </c>
      <c r="R1028" s="66">
        <v>120</v>
      </c>
      <c r="S1028" s="66">
        <f t="shared" si="194"/>
        <v>80</v>
      </c>
      <c r="T1028" s="66">
        <f t="shared" si="193"/>
        <v>40</v>
      </c>
      <c r="U1028" s="34">
        <v>0.1</v>
      </c>
      <c r="V1028" s="35">
        <v>185389.39</v>
      </c>
      <c r="W1028" s="36">
        <f t="shared" si="176"/>
        <v>1544.9115833333335</v>
      </c>
      <c r="X1028" s="36">
        <f t="shared" si="195"/>
        <v>123592.92666666668</v>
      </c>
      <c r="Y1028" s="131" t="e">
        <f>V1028-#REF!</f>
        <v>#REF!</v>
      </c>
      <c r="Z1028" s="36">
        <f t="shared" si="192"/>
        <v>61796.463333333333</v>
      </c>
      <c r="AA1028" s="23" t="s">
        <v>45</v>
      </c>
      <c r="AB1028" s="28" t="s">
        <v>37</v>
      </c>
      <c r="AC1028" s="37" t="s">
        <v>1540</v>
      </c>
    </row>
    <row r="1029" spans="1:30" s="38" customFormat="1" x14ac:dyDescent="0.25">
      <c r="A1029" s="22">
        <v>10</v>
      </c>
      <c r="B1029" s="66">
        <v>1431</v>
      </c>
      <c r="C1029" s="41" t="s">
        <v>1541</v>
      </c>
      <c r="D1029" s="26"/>
      <c r="E1029" s="23"/>
      <c r="F1029" s="23" t="s">
        <v>31</v>
      </c>
      <c r="G1029" s="66" t="s">
        <v>30</v>
      </c>
      <c r="H1029" s="23" t="s">
        <v>43</v>
      </c>
      <c r="I1029" s="66" t="s">
        <v>1524</v>
      </c>
      <c r="J1029" s="66" t="s">
        <v>1525</v>
      </c>
      <c r="K1029" s="23"/>
      <c r="L1029" s="32" t="s">
        <v>744</v>
      </c>
      <c r="M1029" s="28"/>
      <c r="N1029" s="94"/>
      <c r="O1029" s="30">
        <v>43228</v>
      </c>
      <c r="P1029" s="17">
        <f t="shared" si="191"/>
        <v>45535</v>
      </c>
      <c r="Q1029" s="66">
        <v>10</v>
      </c>
      <c r="R1029" s="66">
        <v>120</v>
      </c>
      <c r="S1029" s="66">
        <f t="shared" si="194"/>
        <v>75</v>
      </c>
      <c r="T1029" s="66">
        <f t="shared" si="193"/>
        <v>45</v>
      </c>
      <c r="U1029" s="34">
        <v>0.1</v>
      </c>
      <c r="V1029" s="35">
        <v>138500</v>
      </c>
      <c r="W1029" s="36">
        <f t="shared" si="176"/>
        <v>1154.1666666666667</v>
      </c>
      <c r="X1029" s="36">
        <f t="shared" si="195"/>
        <v>86562.5</v>
      </c>
      <c r="Y1029" s="131" t="e">
        <f>V1029-#REF!</f>
        <v>#REF!</v>
      </c>
      <c r="Z1029" s="36">
        <f t="shared" si="192"/>
        <v>51937.5</v>
      </c>
      <c r="AA1029" s="66"/>
      <c r="AB1029" s="119"/>
      <c r="AC1029" s="120"/>
    </row>
    <row r="1030" spans="1:30" s="38" customFormat="1" ht="15.75" thickBot="1" x14ac:dyDescent="0.3">
      <c r="A1030" s="22">
        <v>11</v>
      </c>
      <c r="B1030" s="97">
        <v>1453</v>
      </c>
      <c r="C1030" s="255" t="s">
        <v>1542</v>
      </c>
      <c r="D1030" s="44"/>
      <c r="E1030" s="42" t="s">
        <v>1543</v>
      </c>
      <c r="F1030" s="42" t="s">
        <v>417</v>
      </c>
      <c r="G1030" s="408" t="s">
        <v>30</v>
      </c>
      <c r="H1030" s="42" t="s">
        <v>43</v>
      </c>
      <c r="I1030" s="66" t="s">
        <v>1524</v>
      </c>
      <c r="J1030" s="97" t="s">
        <v>1525</v>
      </c>
      <c r="K1030" s="42"/>
      <c r="L1030" s="56" t="s">
        <v>656</v>
      </c>
      <c r="M1030" s="45"/>
      <c r="N1030" s="99"/>
      <c r="O1030" s="100">
        <v>43287</v>
      </c>
      <c r="P1030" s="17">
        <f t="shared" si="191"/>
        <v>45535</v>
      </c>
      <c r="Q1030" s="97">
        <v>10</v>
      </c>
      <c r="R1030" s="97">
        <v>120</v>
      </c>
      <c r="S1030" s="97">
        <f t="shared" si="194"/>
        <v>73</v>
      </c>
      <c r="T1030" s="97">
        <f t="shared" si="193"/>
        <v>47</v>
      </c>
      <c r="U1030" s="50">
        <v>0.1</v>
      </c>
      <c r="V1030" s="57">
        <v>225921.33</v>
      </c>
      <c r="W1030" s="51">
        <f t="shared" si="176"/>
        <v>1882.6777499999998</v>
      </c>
      <c r="X1030" s="51">
        <f t="shared" si="195"/>
        <v>137435.47574999998</v>
      </c>
      <c r="Y1030" s="344" t="e">
        <f>V1030-#REF!</f>
        <v>#REF!</v>
      </c>
      <c r="Z1030" s="51">
        <f t="shared" si="192"/>
        <v>88485.854250000004</v>
      </c>
      <c r="AA1030" s="42" t="s">
        <v>45</v>
      </c>
      <c r="AB1030" s="45" t="s">
        <v>37</v>
      </c>
      <c r="AC1030" s="102"/>
    </row>
    <row r="1031" spans="1:30" s="5" customFormat="1" ht="15.75" thickBot="1" x14ac:dyDescent="0.3">
      <c r="A1031" s="103">
        <f>A1030</f>
        <v>11</v>
      </c>
      <c r="B1031" s="104"/>
      <c r="C1031" s="105" t="s">
        <v>1544</v>
      </c>
      <c r="D1031" s="106"/>
      <c r="E1031" s="104"/>
      <c r="F1031" s="104"/>
      <c r="G1031" s="107"/>
      <c r="H1031" s="104"/>
      <c r="I1031" s="104"/>
      <c r="J1031" s="108"/>
      <c r="K1031" s="104"/>
      <c r="L1031" s="104"/>
      <c r="M1031" s="109"/>
      <c r="N1031" s="104"/>
      <c r="O1031" s="125"/>
      <c r="P1031" s="108" t="s">
        <v>30</v>
      </c>
      <c r="Q1031" s="104"/>
      <c r="R1031" s="104"/>
      <c r="S1031" s="104"/>
      <c r="T1031" s="127"/>
      <c r="U1031" s="527"/>
      <c r="V1031" s="110">
        <f>SUM(V1020:V1030)</f>
        <v>1551357.8800000001</v>
      </c>
      <c r="W1031" s="110">
        <f>SUM(W1020:W1030)</f>
        <v>10902.482333333333</v>
      </c>
      <c r="X1031" s="110">
        <f>SUM(X1020:X1030)</f>
        <v>1174423.5934166666</v>
      </c>
      <c r="Y1031" s="110" t="e">
        <f>SUM(Y1020:Y1030)</f>
        <v>#REF!</v>
      </c>
      <c r="Z1031" s="110">
        <f>SUM(Z1020:Z1030)</f>
        <v>376934.28658333328</v>
      </c>
      <c r="AA1031" s="104"/>
      <c r="AB1031" s="109"/>
      <c r="AC1031" s="111"/>
    </row>
    <row r="1032" spans="1:30" x14ac:dyDescent="0.25">
      <c r="A1032" s="96"/>
      <c r="B1032" s="112"/>
      <c r="C1032" s="575"/>
      <c r="D1032" s="114"/>
      <c r="E1032" s="112"/>
      <c r="F1032" s="112"/>
      <c r="G1032" s="112"/>
      <c r="H1032" s="112"/>
      <c r="I1032" s="112"/>
      <c r="J1032" s="129" t="s">
        <v>30</v>
      </c>
      <c r="K1032" s="112"/>
      <c r="L1032" s="112"/>
      <c r="M1032" s="115"/>
      <c r="N1032" s="112"/>
      <c r="O1032" s="115"/>
      <c r="P1032" s="17" t="s">
        <v>30</v>
      </c>
      <c r="Q1032" s="112"/>
      <c r="R1032" s="112"/>
      <c r="S1032" s="112"/>
      <c r="U1032" s="112"/>
      <c r="V1032" s="171"/>
      <c r="W1032" s="36" t="s">
        <v>30</v>
      </c>
      <c r="X1032" s="36"/>
      <c r="Y1032" s="117" t="s">
        <v>30</v>
      </c>
      <c r="Z1032" s="91">
        <f>V1031-X1031</f>
        <v>376934.28658333351</v>
      </c>
      <c r="AA1032" s="112"/>
      <c r="AB1032" s="115"/>
      <c r="AC1032" s="118"/>
    </row>
    <row r="1033" spans="1:30" x14ac:dyDescent="0.25">
      <c r="A1033" s="22">
        <v>1</v>
      </c>
      <c r="B1033" s="66">
        <v>813</v>
      </c>
      <c r="C1033" s="492" t="s">
        <v>1545</v>
      </c>
      <c r="D1033" s="26"/>
      <c r="E1033" s="23" t="s">
        <v>1546</v>
      </c>
      <c r="F1033" s="23" t="s">
        <v>31</v>
      </c>
      <c r="G1033" s="66" t="s">
        <v>30</v>
      </c>
      <c r="H1033" s="23" t="s">
        <v>65</v>
      </c>
      <c r="I1033" s="66" t="s">
        <v>1547</v>
      </c>
      <c r="J1033" s="66" t="s">
        <v>1548</v>
      </c>
      <c r="K1033" s="23"/>
      <c r="L1033" s="32" t="s">
        <v>1549</v>
      </c>
      <c r="M1033" s="28"/>
      <c r="N1033" s="94"/>
      <c r="O1033" s="30">
        <v>40402</v>
      </c>
      <c r="P1033" s="17">
        <f t="shared" ref="P1033:P1046" si="196">+$P$2</f>
        <v>45535</v>
      </c>
      <c r="Q1033" s="31">
        <v>10</v>
      </c>
      <c r="R1033" s="32">
        <v>120</v>
      </c>
      <c r="S1033" s="32">
        <f>R1033</f>
        <v>120</v>
      </c>
      <c r="T1033" s="32">
        <f>R1033-S1033</f>
        <v>0</v>
      </c>
      <c r="U1033" s="34">
        <v>0.1</v>
      </c>
      <c r="V1033" s="35">
        <v>98400</v>
      </c>
      <c r="W1033" s="36">
        <v>0</v>
      </c>
      <c r="X1033" s="35">
        <v>98400</v>
      </c>
      <c r="Y1033" s="35" t="e">
        <f>V1033-#REF!</f>
        <v>#REF!</v>
      </c>
      <c r="Z1033" s="36">
        <f t="shared" ref="Z1033:Z1046" si="197">V1033-X1033</f>
        <v>0</v>
      </c>
      <c r="AA1033" s="23" t="s">
        <v>45</v>
      </c>
      <c r="AB1033" s="28" t="s">
        <v>37</v>
      </c>
      <c r="AC1033" s="37"/>
      <c r="AD1033">
        <v>19</v>
      </c>
    </row>
    <row r="1034" spans="1:30" s="38" customFormat="1" x14ac:dyDescent="0.25">
      <c r="A1034" s="22">
        <v>2</v>
      </c>
      <c r="B1034" s="66">
        <v>815</v>
      </c>
      <c r="C1034" s="492" t="s">
        <v>1545</v>
      </c>
      <c r="D1034" s="26"/>
      <c r="E1034" s="23" t="s">
        <v>1546</v>
      </c>
      <c r="F1034" s="23" t="s">
        <v>378</v>
      </c>
      <c r="G1034" s="66" t="s">
        <v>30</v>
      </c>
      <c r="H1034" s="23" t="s">
        <v>43</v>
      </c>
      <c r="I1034" s="66" t="s">
        <v>1547</v>
      </c>
      <c r="J1034" s="66" t="s">
        <v>1548</v>
      </c>
      <c r="K1034" s="23"/>
      <c r="L1034" s="32" t="s">
        <v>1549</v>
      </c>
      <c r="M1034" s="28"/>
      <c r="N1034" s="94"/>
      <c r="O1034" s="30">
        <v>40402</v>
      </c>
      <c r="P1034" s="17">
        <f t="shared" si="196"/>
        <v>45535</v>
      </c>
      <c r="Q1034" s="31">
        <v>10</v>
      </c>
      <c r="R1034" s="32">
        <v>120</v>
      </c>
      <c r="S1034" s="32">
        <f>R1034</f>
        <v>120</v>
      </c>
      <c r="T1034" s="32">
        <f t="shared" ref="T1034:T1046" si="198">R1034-S1034</f>
        <v>0</v>
      </c>
      <c r="U1034" s="34">
        <v>0.1</v>
      </c>
      <c r="V1034" s="35">
        <v>98400</v>
      </c>
      <c r="W1034" s="36">
        <v>0</v>
      </c>
      <c r="X1034" s="35">
        <v>98400</v>
      </c>
      <c r="Y1034" s="35" t="e">
        <f>V1034-#REF!</f>
        <v>#REF!</v>
      </c>
      <c r="Z1034" s="36">
        <f t="shared" si="197"/>
        <v>0</v>
      </c>
      <c r="AA1034" s="23" t="s">
        <v>45</v>
      </c>
      <c r="AB1034" s="28" t="s">
        <v>37</v>
      </c>
      <c r="AC1034" s="37"/>
      <c r="AD1034" s="38">
        <v>19</v>
      </c>
    </row>
    <row r="1035" spans="1:30" s="38" customFormat="1" x14ac:dyDescent="0.25">
      <c r="A1035" s="22">
        <v>3</v>
      </c>
      <c r="B1035" s="66">
        <v>846</v>
      </c>
      <c r="C1035" s="41" t="s">
        <v>1550</v>
      </c>
      <c r="D1035" s="26"/>
      <c r="E1035" s="23"/>
      <c r="F1035" s="23" t="s">
        <v>73</v>
      </c>
      <c r="G1035" s="66" t="s">
        <v>30</v>
      </c>
      <c r="H1035" s="23" t="s">
        <v>43</v>
      </c>
      <c r="I1035" s="66" t="s">
        <v>1547</v>
      </c>
      <c r="J1035" s="66" t="s">
        <v>1548</v>
      </c>
      <c r="K1035" s="23"/>
      <c r="L1035" s="32" t="s">
        <v>1012</v>
      </c>
      <c r="M1035" s="28"/>
      <c r="N1035" s="94"/>
      <c r="O1035" s="30">
        <v>40536</v>
      </c>
      <c r="P1035" s="17">
        <f t="shared" si="196"/>
        <v>45535</v>
      </c>
      <c r="Q1035" s="31">
        <v>10</v>
      </c>
      <c r="R1035" s="32">
        <v>120</v>
      </c>
      <c r="S1035" s="32">
        <f>R1035</f>
        <v>120</v>
      </c>
      <c r="T1035" s="32">
        <f t="shared" si="198"/>
        <v>0</v>
      </c>
      <c r="U1035" s="34">
        <v>0.1</v>
      </c>
      <c r="V1035" s="35">
        <v>96237</v>
      </c>
      <c r="W1035" s="36">
        <v>0</v>
      </c>
      <c r="X1035" s="35">
        <v>96237</v>
      </c>
      <c r="Y1035" s="35" t="e">
        <f>V1035-#REF!</f>
        <v>#REF!</v>
      </c>
      <c r="Z1035" s="36">
        <f t="shared" si="197"/>
        <v>0</v>
      </c>
      <c r="AA1035" s="23" t="s">
        <v>45</v>
      </c>
      <c r="AB1035" s="28" t="s">
        <v>37</v>
      </c>
      <c r="AC1035" s="37" t="s">
        <v>1551</v>
      </c>
      <c r="AD1035" s="38">
        <v>19</v>
      </c>
    </row>
    <row r="1036" spans="1:30" s="38" customFormat="1" x14ac:dyDescent="0.25">
      <c r="A1036" s="22">
        <v>4</v>
      </c>
      <c r="B1036" s="66">
        <v>1014</v>
      </c>
      <c r="C1036" s="41" t="s">
        <v>1552</v>
      </c>
      <c r="D1036" s="26" t="s">
        <v>1553</v>
      </c>
      <c r="E1036" s="23" t="s">
        <v>1554</v>
      </c>
      <c r="F1036" s="23" t="s">
        <v>73</v>
      </c>
      <c r="G1036" s="66" t="s">
        <v>30</v>
      </c>
      <c r="H1036" s="23" t="s">
        <v>43</v>
      </c>
      <c r="I1036" s="66" t="s">
        <v>1547</v>
      </c>
      <c r="J1036" s="66" t="s">
        <v>1548</v>
      </c>
      <c r="K1036" s="23"/>
      <c r="L1036" s="32" t="s">
        <v>1291</v>
      </c>
      <c r="M1036" s="28"/>
      <c r="N1036" s="94"/>
      <c r="O1036" s="30">
        <v>41564</v>
      </c>
      <c r="P1036" s="17">
        <f t="shared" si="196"/>
        <v>45535</v>
      </c>
      <c r="Q1036" s="31">
        <v>10</v>
      </c>
      <c r="R1036" s="32">
        <v>120</v>
      </c>
      <c r="S1036" s="32">
        <v>120</v>
      </c>
      <c r="T1036" s="32">
        <f t="shared" si="198"/>
        <v>0</v>
      </c>
      <c r="U1036" s="34">
        <v>0.1</v>
      </c>
      <c r="V1036" s="35">
        <v>149025.5</v>
      </c>
      <c r="W1036" s="36">
        <v>0</v>
      </c>
      <c r="X1036" s="36">
        <v>149025.5</v>
      </c>
      <c r="Y1036" s="35" t="e">
        <f>V1036-#REF!</f>
        <v>#REF!</v>
      </c>
      <c r="Z1036" s="36">
        <f t="shared" si="197"/>
        <v>0</v>
      </c>
      <c r="AA1036" s="23" t="s">
        <v>45</v>
      </c>
      <c r="AB1036" s="28" t="s">
        <v>37</v>
      </c>
      <c r="AC1036" s="37"/>
      <c r="AD1036" s="38">
        <v>19</v>
      </c>
    </row>
    <row r="1037" spans="1:30" s="38" customFormat="1" x14ac:dyDescent="0.25">
      <c r="A1037" s="22">
        <v>5</v>
      </c>
      <c r="B1037" s="66">
        <v>1426</v>
      </c>
      <c r="C1037" s="492" t="s">
        <v>1555</v>
      </c>
      <c r="D1037" s="26"/>
      <c r="E1037" s="23" t="s">
        <v>1556</v>
      </c>
      <c r="F1037" s="23" t="s">
        <v>31</v>
      </c>
      <c r="G1037" s="66" t="s">
        <v>30</v>
      </c>
      <c r="H1037" s="23" t="s">
        <v>65</v>
      </c>
      <c r="I1037" s="66" t="s">
        <v>1547</v>
      </c>
      <c r="J1037" s="66" t="s">
        <v>1548</v>
      </c>
      <c r="K1037" s="23"/>
      <c r="L1037" s="32" t="s">
        <v>744</v>
      </c>
      <c r="M1037" s="28"/>
      <c r="N1037" s="94"/>
      <c r="O1037" s="30">
        <v>43229</v>
      </c>
      <c r="P1037" s="17">
        <f t="shared" si="196"/>
        <v>45535</v>
      </c>
      <c r="Q1037" s="31">
        <v>10</v>
      </c>
      <c r="R1037" s="32">
        <v>120</v>
      </c>
      <c r="S1037" s="32">
        <f t="shared" ref="S1037:S1046" si="199">DATEDIF(O1037,P1037,"M")</f>
        <v>75</v>
      </c>
      <c r="T1037" s="32">
        <f t="shared" si="198"/>
        <v>45</v>
      </c>
      <c r="U1037" s="34">
        <v>0.1</v>
      </c>
      <c r="V1037" s="35">
        <v>248850</v>
      </c>
      <c r="W1037" s="36">
        <f t="shared" si="176"/>
        <v>2073.75</v>
      </c>
      <c r="X1037" s="36">
        <f t="shared" ref="X1037:X1046" si="200">S1037*W1037</f>
        <v>155531.25</v>
      </c>
      <c r="Y1037" s="35" t="e">
        <f>V1037-#REF!</f>
        <v>#REF!</v>
      </c>
      <c r="Z1037" s="36">
        <f t="shared" si="197"/>
        <v>93318.75</v>
      </c>
      <c r="AA1037" s="23" t="s">
        <v>45</v>
      </c>
      <c r="AB1037" s="28" t="s">
        <v>37</v>
      </c>
      <c r="AC1037" s="37"/>
    </row>
    <row r="1038" spans="1:30" s="38" customFormat="1" x14ac:dyDescent="0.25">
      <c r="A1038" s="22">
        <v>6</v>
      </c>
      <c r="B1038" s="66">
        <v>1427</v>
      </c>
      <c r="C1038" s="492" t="s">
        <v>1555</v>
      </c>
      <c r="D1038" s="26"/>
      <c r="E1038" s="23" t="s">
        <v>1556</v>
      </c>
      <c r="F1038" s="23" t="s">
        <v>31</v>
      </c>
      <c r="G1038" s="66" t="s">
        <v>30</v>
      </c>
      <c r="H1038" s="23" t="s">
        <v>65</v>
      </c>
      <c r="I1038" s="66" t="s">
        <v>1547</v>
      </c>
      <c r="J1038" s="66" t="s">
        <v>1548</v>
      </c>
      <c r="K1038" s="23"/>
      <c r="L1038" s="32" t="s">
        <v>744</v>
      </c>
      <c r="M1038" s="28"/>
      <c r="N1038" s="94"/>
      <c r="O1038" s="30">
        <v>43229</v>
      </c>
      <c r="P1038" s="17">
        <f t="shared" si="196"/>
        <v>45535</v>
      </c>
      <c r="Q1038" s="31">
        <v>10</v>
      </c>
      <c r="R1038" s="32">
        <v>120</v>
      </c>
      <c r="S1038" s="32">
        <f t="shared" si="199"/>
        <v>75</v>
      </c>
      <c r="T1038" s="32">
        <f t="shared" si="198"/>
        <v>45</v>
      </c>
      <c r="U1038" s="34">
        <v>0.1</v>
      </c>
      <c r="V1038" s="35">
        <v>248850</v>
      </c>
      <c r="W1038" s="36">
        <f t="shared" si="176"/>
        <v>2073.75</v>
      </c>
      <c r="X1038" s="36">
        <f t="shared" si="200"/>
        <v>155531.25</v>
      </c>
      <c r="Y1038" s="35" t="e">
        <f>V1038-#REF!</f>
        <v>#REF!</v>
      </c>
      <c r="Z1038" s="36">
        <f t="shared" si="197"/>
        <v>93318.75</v>
      </c>
      <c r="AA1038" s="23" t="s">
        <v>45</v>
      </c>
      <c r="AB1038" s="28" t="s">
        <v>37</v>
      </c>
      <c r="AC1038" s="37" t="s">
        <v>30</v>
      </c>
    </row>
    <row r="1039" spans="1:30" s="38" customFormat="1" x14ac:dyDescent="0.25">
      <c r="A1039" s="22">
        <v>7</v>
      </c>
      <c r="B1039" s="66">
        <v>1470</v>
      </c>
      <c r="C1039" s="492" t="s">
        <v>1555</v>
      </c>
      <c r="D1039" s="26"/>
      <c r="E1039" s="23" t="s">
        <v>1556</v>
      </c>
      <c r="F1039" s="23" t="s">
        <v>31</v>
      </c>
      <c r="G1039" s="66" t="s">
        <v>30</v>
      </c>
      <c r="H1039" s="23" t="s">
        <v>65</v>
      </c>
      <c r="I1039" s="66" t="s">
        <v>1547</v>
      </c>
      <c r="J1039" s="66" t="s">
        <v>1548</v>
      </c>
      <c r="K1039" s="23"/>
      <c r="L1039" s="32" t="s">
        <v>744</v>
      </c>
      <c r="M1039" s="28"/>
      <c r="N1039" s="94"/>
      <c r="O1039" s="30">
        <v>43384</v>
      </c>
      <c r="P1039" s="17">
        <f t="shared" si="196"/>
        <v>45535</v>
      </c>
      <c r="Q1039" s="31">
        <v>10</v>
      </c>
      <c r="R1039" s="32">
        <v>120</v>
      </c>
      <c r="S1039" s="32">
        <f t="shared" si="199"/>
        <v>70</v>
      </c>
      <c r="T1039" s="32">
        <f t="shared" si="198"/>
        <v>50</v>
      </c>
      <c r="U1039" s="34">
        <v>0.1</v>
      </c>
      <c r="V1039" s="35">
        <v>248850</v>
      </c>
      <c r="W1039" s="36">
        <f t="shared" si="176"/>
        <v>2073.75</v>
      </c>
      <c r="X1039" s="36">
        <f t="shared" si="200"/>
        <v>145162.5</v>
      </c>
      <c r="Y1039" s="35" t="e">
        <f>V1039-#REF!</f>
        <v>#REF!</v>
      </c>
      <c r="Z1039" s="36">
        <f t="shared" si="197"/>
        <v>103687.5</v>
      </c>
      <c r="AA1039" s="23" t="s">
        <v>45</v>
      </c>
      <c r="AB1039" s="28" t="s">
        <v>37</v>
      </c>
      <c r="AC1039" s="37" t="s">
        <v>30</v>
      </c>
    </row>
    <row r="1040" spans="1:30" s="38" customFormat="1" x14ac:dyDescent="0.25">
      <c r="A1040" s="22">
        <v>8</v>
      </c>
      <c r="B1040" s="66">
        <v>1490</v>
      </c>
      <c r="C1040" s="41" t="s">
        <v>1557</v>
      </c>
      <c r="D1040" s="26"/>
      <c r="E1040" s="23"/>
      <c r="F1040" s="23" t="s">
        <v>31</v>
      </c>
      <c r="G1040" s="66" t="s">
        <v>30</v>
      </c>
      <c r="H1040" s="23" t="s">
        <v>43</v>
      </c>
      <c r="I1040" s="66" t="s">
        <v>1547</v>
      </c>
      <c r="J1040" s="66" t="s">
        <v>1548</v>
      </c>
      <c r="K1040" s="23"/>
      <c r="L1040" s="32" t="s">
        <v>805</v>
      </c>
      <c r="M1040" s="28"/>
      <c r="N1040" s="94"/>
      <c r="O1040" s="30">
        <v>42814</v>
      </c>
      <c r="P1040" s="17">
        <f t="shared" si="196"/>
        <v>45535</v>
      </c>
      <c r="Q1040" s="31">
        <v>10</v>
      </c>
      <c r="R1040" s="32">
        <v>120</v>
      </c>
      <c r="S1040" s="32">
        <f t="shared" si="199"/>
        <v>89</v>
      </c>
      <c r="T1040" s="32">
        <f t="shared" si="198"/>
        <v>31</v>
      </c>
      <c r="U1040" s="34">
        <v>0.1</v>
      </c>
      <c r="V1040" s="35">
        <v>223000</v>
      </c>
      <c r="W1040" s="36">
        <f t="shared" si="176"/>
        <v>1858.3333333333333</v>
      </c>
      <c r="X1040" s="36">
        <f t="shared" si="200"/>
        <v>165391.66666666666</v>
      </c>
      <c r="Y1040" s="35" t="e">
        <f>V1040-#REF!</f>
        <v>#REF!</v>
      </c>
      <c r="Z1040" s="36">
        <f t="shared" si="197"/>
        <v>57608.333333333343</v>
      </c>
      <c r="AA1040" s="66"/>
      <c r="AB1040" s="119"/>
      <c r="AC1040" s="120"/>
    </row>
    <row r="1041" spans="1:29" s="38" customFormat="1" x14ac:dyDescent="0.25">
      <c r="A1041" s="22">
        <v>9</v>
      </c>
      <c r="B1041" s="66">
        <v>1578</v>
      </c>
      <c r="C1041" s="41" t="s">
        <v>1558</v>
      </c>
      <c r="D1041" s="582"/>
      <c r="E1041" s="26" t="s">
        <v>1559</v>
      </c>
      <c r="F1041" s="23" t="s">
        <v>31</v>
      </c>
      <c r="G1041" s="66" t="s">
        <v>30</v>
      </c>
      <c r="H1041" s="23" t="s">
        <v>43</v>
      </c>
      <c r="I1041" s="66" t="s">
        <v>1547</v>
      </c>
      <c r="J1041" s="66" t="s">
        <v>1548</v>
      </c>
      <c r="K1041" s="23"/>
      <c r="L1041" s="32" t="s">
        <v>1560</v>
      </c>
      <c r="M1041" s="28"/>
      <c r="N1041" s="94"/>
      <c r="O1041" s="30">
        <v>43846</v>
      </c>
      <c r="P1041" s="17">
        <f t="shared" si="196"/>
        <v>45535</v>
      </c>
      <c r="Q1041" s="31">
        <v>10</v>
      </c>
      <c r="R1041" s="32">
        <v>120</v>
      </c>
      <c r="S1041" s="32">
        <f t="shared" si="199"/>
        <v>55</v>
      </c>
      <c r="T1041" s="32">
        <f t="shared" si="198"/>
        <v>65</v>
      </c>
      <c r="U1041" s="34">
        <v>0.1</v>
      </c>
      <c r="V1041" s="35">
        <v>698357.1</v>
      </c>
      <c r="W1041" s="36">
        <f t="shared" si="176"/>
        <v>5819.6424999999999</v>
      </c>
      <c r="X1041" s="36">
        <f t="shared" si="200"/>
        <v>320080.33750000002</v>
      </c>
      <c r="Y1041" s="35" t="e">
        <f>V1041-#REF!</f>
        <v>#REF!</v>
      </c>
      <c r="Z1041" s="36">
        <f t="shared" si="197"/>
        <v>378276.76249999995</v>
      </c>
      <c r="AA1041" s="66"/>
      <c r="AB1041" s="119"/>
      <c r="AC1041" s="120"/>
    </row>
    <row r="1042" spans="1:29" s="38" customFormat="1" x14ac:dyDescent="0.25">
      <c r="A1042" s="22">
        <v>10</v>
      </c>
      <c r="B1042" s="66">
        <v>1579</v>
      </c>
      <c r="C1042" s="41" t="s">
        <v>1561</v>
      </c>
      <c r="D1042" s="582"/>
      <c r="E1042" s="26" t="s">
        <v>1562</v>
      </c>
      <c r="F1042" s="23" t="s">
        <v>31</v>
      </c>
      <c r="G1042" s="66" t="s">
        <v>30</v>
      </c>
      <c r="H1042" s="23" t="s">
        <v>43</v>
      </c>
      <c r="I1042" s="66" t="s">
        <v>1547</v>
      </c>
      <c r="J1042" s="66" t="s">
        <v>1548</v>
      </c>
      <c r="K1042" s="23"/>
      <c r="L1042" s="32" t="s">
        <v>1560</v>
      </c>
      <c r="M1042" s="28"/>
      <c r="N1042" s="94"/>
      <c r="O1042" s="30">
        <v>43846</v>
      </c>
      <c r="P1042" s="17">
        <f t="shared" si="196"/>
        <v>45535</v>
      </c>
      <c r="Q1042" s="31">
        <v>10</v>
      </c>
      <c r="R1042" s="32">
        <v>120</v>
      </c>
      <c r="S1042" s="32">
        <f t="shared" si="199"/>
        <v>55</v>
      </c>
      <c r="T1042" s="32">
        <f t="shared" si="198"/>
        <v>65</v>
      </c>
      <c r="U1042" s="34">
        <v>0.1</v>
      </c>
      <c r="V1042" s="35">
        <v>437182.9</v>
      </c>
      <c r="W1042" s="36">
        <f t="shared" si="176"/>
        <v>3643.1908333333336</v>
      </c>
      <c r="X1042" s="36">
        <f t="shared" si="200"/>
        <v>200375.49583333335</v>
      </c>
      <c r="Y1042" s="35" t="e">
        <f>V1042-#REF!</f>
        <v>#REF!</v>
      </c>
      <c r="Z1042" s="36">
        <f t="shared" si="197"/>
        <v>236807.40416666667</v>
      </c>
      <c r="AA1042" s="66"/>
      <c r="AB1042" s="119"/>
      <c r="AC1042" s="120"/>
    </row>
    <row r="1043" spans="1:29" s="38" customFormat="1" x14ac:dyDescent="0.25">
      <c r="A1043" s="22">
        <v>11</v>
      </c>
      <c r="B1043" s="66">
        <v>1790</v>
      </c>
      <c r="C1043" s="41" t="s">
        <v>1563</v>
      </c>
      <c r="D1043" s="211" t="s">
        <v>1564</v>
      </c>
      <c r="E1043" s="583" t="s">
        <v>1565</v>
      </c>
      <c r="F1043" s="23" t="s">
        <v>229</v>
      </c>
      <c r="G1043" s="66" t="s">
        <v>30</v>
      </c>
      <c r="H1043" s="66" t="s">
        <v>43</v>
      </c>
      <c r="I1043" s="66" t="s">
        <v>1547</v>
      </c>
      <c r="J1043" s="66" t="s">
        <v>1548</v>
      </c>
      <c r="K1043" s="29"/>
      <c r="L1043" s="32" t="s">
        <v>239</v>
      </c>
      <c r="M1043" s="264"/>
      <c r="N1043" s="94"/>
      <c r="O1043" s="17" t="s">
        <v>240</v>
      </c>
      <c r="P1043" s="17">
        <f t="shared" si="196"/>
        <v>45535</v>
      </c>
      <c r="Q1043" s="31">
        <v>10</v>
      </c>
      <c r="R1043" s="32">
        <v>120</v>
      </c>
      <c r="S1043" s="32">
        <f t="shared" si="199"/>
        <v>57</v>
      </c>
      <c r="T1043" s="32">
        <f t="shared" si="198"/>
        <v>63</v>
      </c>
      <c r="U1043" s="34">
        <v>0.1</v>
      </c>
      <c r="V1043" s="35">
        <v>351939.9</v>
      </c>
      <c r="W1043" s="36">
        <f t="shared" si="176"/>
        <v>2932.8325</v>
      </c>
      <c r="X1043" s="36">
        <f t="shared" si="200"/>
        <v>167171.45249999998</v>
      </c>
      <c r="Y1043" s="35" t="e">
        <f>V1043-#REF!</f>
        <v>#REF!</v>
      </c>
      <c r="Z1043" s="36">
        <f t="shared" si="197"/>
        <v>184768.44750000004</v>
      </c>
      <c r="AA1043" s="23" t="s">
        <v>45</v>
      </c>
      <c r="AB1043" s="28" t="s">
        <v>232</v>
      </c>
      <c r="AC1043" s="37"/>
    </row>
    <row r="1044" spans="1:29" s="38" customFormat="1" x14ac:dyDescent="0.25">
      <c r="A1044" s="22">
        <v>12</v>
      </c>
      <c r="B1044" s="66">
        <v>1791</v>
      </c>
      <c r="C1044" s="41" t="s">
        <v>1563</v>
      </c>
      <c r="D1044" s="211" t="s">
        <v>1566</v>
      </c>
      <c r="E1044" s="583" t="s">
        <v>1565</v>
      </c>
      <c r="F1044" s="23" t="s">
        <v>229</v>
      </c>
      <c r="G1044" s="66" t="s">
        <v>30</v>
      </c>
      <c r="H1044" s="66" t="s">
        <v>43</v>
      </c>
      <c r="I1044" s="66" t="s">
        <v>1547</v>
      </c>
      <c r="J1044" s="66" t="s">
        <v>1548</v>
      </c>
      <c r="K1044" s="29"/>
      <c r="L1044" s="32" t="s">
        <v>239</v>
      </c>
      <c r="M1044" s="264"/>
      <c r="N1044" s="94"/>
      <c r="O1044" s="17" t="s">
        <v>240</v>
      </c>
      <c r="P1044" s="17">
        <f t="shared" si="196"/>
        <v>45535</v>
      </c>
      <c r="Q1044" s="31">
        <v>10</v>
      </c>
      <c r="R1044" s="32">
        <v>120</v>
      </c>
      <c r="S1044" s="32">
        <f t="shared" si="199"/>
        <v>57</v>
      </c>
      <c r="T1044" s="32">
        <f t="shared" si="198"/>
        <v>63</v>
      </c>
      <c r="U1044" s="34">
        <v>0.1</v>
      </c>
      <c r="V1044" s="35">
        <v>351939.9</v>
      </c>
      <c r="W1044" s="36">
        <f>V1044/R1044</f>
        <v>2932.8325</v>
      </c>
      <c r="X1044" s="36">
        <f t="shared" si="200"/>
        <v>167171.45249999998</v>
      </c>
      <c r="Y1044" s="35" t="e">
        <f>V1044-#REF!</f>
        <v>#REF!</v>
      </c>
      <c r="Z1044" s="36">
        <f t="shared" si="197"/>
        <v>184768.44750000004</v>
      </c>
      <c r="AA1044" s="23" t="s">
        <v>45</v>
      </c>
      <c r="AB1044" s="28" t="s">
        <v>232</v>
      </c>
      <c r="AC1044" s="37"/>
    </row>
    <row r="1045" spans="1:29" s="38" customFormat="1" x14ac:dyDescent="0.25">
      <c r="A1045" s="22">
        <v>13</v>
      </c>
      <c r="B1045" s="66">
        <v>1808</v>
      </c>
      <c r="C1045" s="41" t="s">
        <v>1567</v>
      </c>
      <c r="D1045" s="213"/>
      <c r="E1045" s="32"/>
      <c r="F1045" s="23" t="s">
        <v>234</v>
      </c>
      <c r="G1045" s="66" t="s">
        <v>30</v>
      </c>
      <c r="H1045" s="23" t="s">
        <v>43</v>
      </c>
      <c r="I1045" s="66" t="s">
        <v>1547</v>
      </c>
      <c r="J1045" s="66" t="s">
        <v>1548</v>
      </c>
      <c r="K1045" s="23"/>
      <c r="L1045" s="32" t="s">
        <v>485</v>
      </c>
      <c r="M1045" s="28"/>
      <c r="N1045" s="94"/>
      <c r="O1045" s="17" t="s">
        <v>488</v>
      </c>
      <c r="P1045" s="17">
        <f t="shared" si="196"/>
        <v>45535</v>
      </c>
      <c r="Q1045" s="31">
        <v>10</v>
      </c>
      <c r="R1045" s="32">
        <v>120</v>
      </c>
      <c r="S1045" s="32">
        <f t="shared" si="199"/>
        <v>45</v>
      </c>
      <c r="T1045" s="32">
        <f t="shared" si="198"/>
        <v>75</v>
      </c>
      <c r="U1045" s="34">
        <v>0.1</v>
      </c>
      <c r="V1045" s="35">
        <v>255780</v>
      </c>
      <c r="W1045" s="36">
        <f>V1045/R1045</f>
        <v>2131.5</v>
      </c>
      <c r="X1045" s="36">
        <f t="shared" si="200"/>
        <v>95917.5</v>
      </c>
      <c r="Y1045" s="35" t="e">
        <f>V1045-#REF!</f>
        <v>#REF!</v>
      </c>
      <c r="Z1045" s="36">
        <f t="shared" si="197"/>
        <v>159862.5</v>
      </c>
      <c r="AA1045" s="66"/>
      <c r="AB1045" s="119"/>
      <c r="AC1045" s="120"/>
    </row>
    <row r="1046" spans="1:29" s="38" customFormat="1" ht="15.75" thickBot="1" x14ac:dyDescent="0.3">
      <c r="A1046" s="22">
        <v>14</v>
      </c>
      <c r="B1046" s="97">
        <v>1939</v>
      </c>
      <c r="C1046" s="43" t="s">
        <v>1568</v>
      </c>
      <c r="D1046" s="296"/>
      <c r="E1046" s="267"/>
      <c r="F1046" s="42" t="s">
        <v>234</v>
      </c>
      <c r="G1046" s="66" t="s">
        <v>30</v>
      </c>
      <c r="H1046" s="42" t="s">
        <v>43</v>
      </c>
      <c r="I1046" s="66" t="s">
        <v>1547</v>
      </c>
      <c r="J1046" s="97" t="s">
        <v>1548</v>
      </c>
      <c r="K1046" s="42"/>
      <c r="L1046" s="56" t="s">
        <v>230</v>
      </c>
      <c r="M1046" s="45"/>
      <c r="N1046" s="99"/>
      <c r="O1046" s="100">
        <v>44231</v>
      </c>
      <c r="P1046" s="17">
        <f t="shared" si="196"/>
        <v>45535</v>
      </c>
      <c r="Q1046" s="48">
        <v>10</v>
      </c>
      <c r="R1046" s="56">
        <v>120</v>
      </c>
      <c r="S1046" s="56">
        <f t="shared" si="199"/>
        <v>42</v>
      </c>
      <c r="T1046" s="56">
        <f t="shared" si="198"/>
        <v>78</v>
      </c>
      <c r="U1046" s="50">
        <v>0.1</v>
      </c>
      <c r="V1046" s="57">
        <v>363539.88</v>
      </c>
      <c r="W1046" s="51">
        <f>V1046/R1046</f>
        <v>3029.4990000000003</v>
      </c>
      <c r="X1046" s="51">
        <f t="shared" si="200"/>
        <v>127238.95800000001</v>
      </c>
      <c r="Y1046" s="57" t="e">
        <f>V1046-#REF!</f>
        <v>#REF!</v>
      </c>
      <c r="Z1046" s="51">
        <f t="shared" si="197"/>
        <v>236300.92199999999</v>
      </c>
      <c r="AA1046" s="97"/>
      <c r="AB1046" s="122"/>
      <c r="AC1046" s="584"/>
    </row>
    <row r="1047" spans="1:29" s="5" customFormat="1" ht="15.75" thickBot="1" x14ac:dyDescent="0.3">
      <c r="A1047" s="103">
        <f>A1046</f>
        <v>14</v>
      </c>
      <c r="B1047" s="104"/>
      <c r="C1047" s="105" t="s">
        <v>1569</v>
      </c>
      <c r="D1047" s="106"/>
      <c r="E1047" s="104"/>
      <c r="F1047" s="104"/>
      <c r="G1047" s="107"/>
      <c r="H1047" s="104"/>
      <c r="I1047" s="104"/>
      <c r="J1047" s="108"/>
      <c r="K1047" s="104"/>
      <c r="L1047" s="104"/>
      <c r="M1047" s="109"/>
      <c r="N1047" s="104"/>
      <c r="O1047" s="125"/>
      <c r="P1047" s="127"/>
      <c r="Q1047" s="104"/>
      <c r="R1047" s="104"/>
      <c r="S1047" s="104"/>
      <c r="T1047" s="127"/>
      <c r="U1047" s="527"/>
      <c r="V1047" s="110">
        <f>SUM(V1033:V1046)</f>
        <v>3870352.1799999997</v>
      </c>
      <c r="W1047" s="110">
        <f>SUM(W1033:W1046)</f>
        <v>28569.080666666669</v>
      </c>
      <c r="X1047" s="110">
        <f>SUM(X1033:X1046)</f>
        <v>2141634.3629999999</v>
      </c>
      <c r="Y1047" s="110" t="e">
        <f>SUM(Y1033:Y1046)</f>
        <v>#REF!</v>
      </c>
      <c r="Z1047" s="110">
        <f>SUM(Z1033:Z1046)</f>
        <v>1728717.817</v>
      </c>
      <c r="AA1047" s="104"/>
      <c r="AB1047" s="109"/>
      <c r="AC1047" s="111"/>
    </row>
    <row r="1048" spans="1:29" x14ac:dyDescent="0.25">
      <c r="A1048" s="585"/>
      <c r="B1048" s="586"/>
      <c r="C1048" s="587"/>
      <c r="D1048" s="588"/>
      <c r="E1048" s="589"/>
      <c r="F1048" s="589"/>
      <c r="G1048" s="590"/>
      <c r="H1048" s="589"/>
      <c r="I1048" s="589"/>
      <c r="J1048" s="591"/>
      <c r="K1048" s="589"/>
      <c r="L1048" s="589"/>
      <c r="M1048" s="586"/>
      <c r="N1048" s="586"/>
      <c r="O1048" s="586"/>
      <c r="P1048" s="592" t="s">
        <v>30</v>
      </c>
      <c r="Q1048" s="589"/>
      <c r="R1048" s="589"/>
      <c r="S1048" s="589"/>
      <c r="T1048" s="592"/>
      <c r="U1048" s="589"/>
      <c r="V1048" s="593"/>
      <c r="W1048" s="593"/>
      <c r="X1048" s="594"/>
      <c r="Y1048" s="595" t="s">
        <v>30</v>
      </c>
      <c r="Z1048" s="596">
        <f>V1047-X1047</f>
        <v>1728717.8169999998</v>
      </c>
      <c r="AA1048" s="589"/>
      <c r="AB1048" s="586"/>
      <c r="AC1048" s="118"/>
    </row>
    <row r="1049" spans="1:29" ht="15.75" thickBot="1" x14ac:dyDescent="0.3">
      <c r="A1049" s="597">
        <f>A1047+A1031+A1018+A1013+A1010+A986+A982+A926+A911+A820+A775+A664+A636+A609+A501+A428+A292+A289+A199+A173+A159+A156+A141+A135+A67+A53+A44+A40+A36</f>
        <v>989</v>
      </c>
      <c r="B1049" s="598"/>
      <c r="C1049" s="599" t="s">
        <v>1570</v>
      </c>
      <c r="D1049" s="600"/>
      <c r="E1049" s="601"/>
      <c r="F1049" s="601"/>
      <c r="G1049" s="602"/>
      <c r="H1049" s="601"/>
      <c r="I1049" s="601"/>
      <c r="J1049" s="603"/>
      <c r="K1049" s="601"/>
      <c r="L1049" s="601"/>
      <c r="M1049" s="604"/>
      <c r="N1049" s="601"/>
      <c r="O1049" s="604"/>
      <c r="P1049" s="605"/>
      <c r="Q1049" s="601"/>
      <c r="R1049" s="601"/>
      <c r="S1049" s="601"/>
      <c r="T1049" s="605"/>
      <c r="U1049" s="601"/>
      <c r="V1049" s="606">
        <f>V1047+V1031+V1018+V1013+V1010+V986+V982+V926+V911+V820+V775+V664+V636+V609+V501+V428+V292+V289+V199+V173+V159+V156+V141+V135+V67+V53+V44+V40+V36</f>
        <v>2803219463.9624</v>
      </c>
      <c r="W1049" s="606">
        <f>W1047+W1031+W1018+W1013+W1010+W986+W982+W926+W911+W820+W775+W664+W636+W609+W501+W428+W292+W289+W199+W173+W159+W156+W141+W135+W67+W53+W44+W40+W36</f>
        <v>17741988.449452542</v>
      </c>
      <c r="X1049" s="606">
        <f>X1047+X1031+X1018+X1013+X1010+X986+X982+X926+X911+X820+X775+X664+X636+X609+X501+X428+X292+X289+X199+X173+X159+X156+X141+X135+X67+X53+X44+X40+X36</f>
        <v>1740221158.4114418</v>
      </c>
      <c r="Y1049" s="606" t="e">
        <f>Y1047+Y1031+Y1018+Y1013+Y1010+Y986+Y982+Y926+Y911+Y820+Y775+Y664+Y636+Y609+Y501+Y428+Y292+Y289+Y199+Y173+Y159+Y156+Y141+Y135+Y67+Y53+Y44+Y40+Y36</f>
        <v>#REF!</v>
      </c>
      <c r="Z1049" s="606">
        <f>Z1047+Z1031+Z1018+Z1013+Z1010+Z986+Z982+Z926+Z911+Z820+Z775+Z664+Z636+Z609+Z501+Z428+Z292+Z289+Z199+Z173+Z159+Z156+Z141+Z135+Z67+Z53+Z44+Z40+Z36</f>
        <v>1062998305.5509582</v>
      </c>
      <c r="AA1049" s="601"/>
      <c r="AB1049" s="604"/>
      <c r="AC1049" s="607"/>
    </row>
    <row r="1050" spans="1:29" ht="15.75" thickTop="1" x14ac:dyDescent="0.25">
      <c r="P1050" s="21"/>
      <c r="V1050" s="612" t="s">
        <v>30</v>
      </c>
      <c r="Y1050" s="352" t="s">
        <v>30</v>
      </c>
      <c r="Z1050" s="614">
        <f>V1049-X1049</f>
        <v>1062998305.5509582</v>
      </c>
    </row>
    <row r="1051" spans="1:29" x14ac:dyDescent="0.25">
      <c r="A1051" s="643" t="s">
        <v>30</v>
      </c>
      <c r="B1051" s="644"/>
      <c r="C1051" s="645"/>
      <c r="P1051" s="21"/>
      <c r="V1051" s="352">
        <f>SUBTOTAL(9,V3:V1036)</f>
        <v>5600737786.064806</v>
      </c>
      <c r="W1051" s="612">
        <f t="shared" ref="W1051:Y1051" si="201">SUBTOTAL(9,W3:W1036)</f>
        <v>35459555.404238462</v>
      </c>
      <c r="X1051" s="612">
        <f t="shared" si="201"/>
        <v>3476841972.7191072</v>
      </c>
      <c r="Y1051" s="612" t="e">
        <f t="shared" si="201"/>
        <v>#REF!</v>
      </c>
      <c r="Z1051" s="646">
        <f>Z1050-Z1049</f>
        <v>0</v>
      </c>
      <c r="AA1051" s="644"/>
      <c r="AB1051" s="644"/>
      <c r="AC1051" s="647"/>
    </row>
    <row r="1053" spans="1:29" x14ac:dyDescent="0.25">
      <c r="V1053" s="612" t="s">
        <v>30</v>
      </c>
      <c r="W1053" s="612" t="s">
        <v>30</v>
      </c>
      <c r="X1053" s="613" t="s">
        <v>1571</v>
      </c>
      <c r="Z1053" s="616">
        <f>+Z1050/1000</f>
        <v>1062998.3055509583</v>
      </c>
    </row>
    <row r="1054" spans="1:29" x14ac:dyDescent="0.25">
      <c r="X1054" s="613" t="s">
        <v>1572</v>
      </c>
      <c r="Z1054" s="616">
        <v>1079346.31</v>
      </c>
    </row>
    <row r="1055" spans="1:29" x14ac:dyDescent="0.25">
      <c r="X1055" s="613" t="s">
        <v>1573</v>
      </c>
      <c r="Z1055" s="616">
        <f>+Z1053-Z1054</f>
        <v>-16348.004449041793</v>
      </c>
    </row>
    <row r="1058" spans="22:26" x14ac:dyDescent="0.25">
      <c r="V1058" s="616">
        <v>2803219463.9624</v>
      </c>
      <c r="W1058" s="616">
        <v>17741988.449452538</v>
      </c>
      <c r="X1058" s="616">
        <v>1733672483.5974436</v>
      </c>
      <c r="Y1058" s="616">
        <v>1069546980.3649564</v>
      </c>
      <c r="Z1058" s="617">
        <f>+V1058-X1058</f>
        <v>1069546980.3649564</v>
      </c>
    </row>
    <row r="1059" spans="22:26" x14ac:dyDescent="0.25">
      <c r="Z1059" s="617">
        <f>+Z1049-Z1058</f>
        <v>-6548674.8139982224</v>
      </c>
    </row>
    <row r="1061" spans="22:26" x14ac:dyDescent="0.25">
      <c r="Z1061" s="613">
        <v>107000</v>
      </c>
    </row>
    <row r="1062" spans="22:26" x14ac:dyDescent="0.25">
      <c r="Z1062" s="617"/>
    </row>
    <row r="5388" spans="23:23" x14ac:dyDescent="0.25">
      <c r="W5388" s="612" t="s">
        <v>30</v>
      </c>
    </row>
    <row r="5390" spans="23:23" x14ac:dyDescent="0.25">
      <c r="W5390" s="612" t="s">
        <v>30</v>
      </c>
    </row>
    <row r="5391" spans="23:23" x14ac:dyDescent="0.25">
      <c r="W5391" s="612" t="s">
        <v>200</v>
      </c>
    </row>
    <row r="5392" spans="23:23" x14ac:dyDescent="0.25">
      <c r="W5392" s="612" t="s">
        <v>30</v>
      </c>
    </row>
    <row r="5393" spans="22:26" x14ac:dyDescent="0.25">
      <c r="W5393" s="612" t="s">
        <v>30</v>
      </c>
    </row>
    <row r="5397" spans="22:26" x14ac:dyDescent="0.25">
      <c r="Z5397" s="612" t="s">
        <v>30</v>
      </c>
    </row>
    <row r="5399" spans="22:26" x14ac:dyDescent="0.25">
      <c r="V5399" s="612" t="s">
        <v>30</v>
      </c>
      <c r="W5399" s="612" t="s">
        <v>30</v>
      </c>
      <c r="X5399" s="612" t="s">
        <v>30</v>
      </c>
      <c r="Y5399" s="612" t="e">
        <f>SUBTOTAL(9,Y3:Y1035)</f>
        <v>#REF!</v>
      </c>
      <c r="Z5399" s="612" t="s">
        <v>30</v>
      </c>
    </row>
  </sheetData>
  <autoFilter ref="A1:AD1050"/>
  <conditionalFormatting sqref="A1:AC1 A2:O2 Q2:AC2">
    <cfRule type="duplicateValues" dxfId="104" priority="103"/>
  </conditionalFormatting>
  <conditionalFormatting sqref="B31">
    <cfRule type="duplicateValues" dxfId="103" priority="97"/>
    <cfRule type="duplicateValues" dxfId="102" priority="98"/>
  </conditionalFormatting>
  <conditionalFormatting sqref="B32">
    <cfRule type="duplicateValues" dxfId="101" priority="95"/>
    <cfRule type="duplicateValues" dxfId="100" priority="96"/>
  </conditionalFormatting>
  <conditionalFormatting sqref="B43">
    <cfRule type="duplicateValues" dxfId="99" priority="93"/>
    <cfRule type="duplicateValues" dxfId="98" priority="94"/>
  </conditionalFormatting>
  <conditionalFormatting sqref="B61">
    <cfRule type="duplicateValues" dxfId="97" priority="91"/>
    <cfRule type="duplicateValues" dxfId="96" priority="92"/>
  </conditionalFormatting>
  <conditionalFormatting sqref="B63">
    <cfRule type="duplicateValues" dxfId="95" priority="89"/>
    <cfRule type="duplicateValues" dxfId="94" priority="90"/>
  </conditionalFormatting>
  <conditionalFormatting sqref="B65">
    <cfRule type="duplicateValues" dxfId="93" priority="85"/>
    <cfRule type="duplicateValues" dxfId="92" priority="86"/>
  </conditionalFormatting>
  <conditionalFormatting sqref="B66">
    <cfRule type="duplicateValues" dxfId="91" priority="87"/>
    <cfRule type="duplicateValues" dxfId="90" priority="88"/>
  </conditionalFormatting>
  <conditionalFormatting sqref="B100">
    <cfRule type="duplicateValues" dxfId="89" priority="83"/>
    <cfRule type="duplicateValues" dxfId="88" priority="84"/>
  </conditionalFormatting>
  <conditionalFormatting sqref="B101">
    <cfRule type="duplicateValues" dxfId="87" priority="81"/>
    <cfRule type="duplicateValues" dxfId="86" priority="82"/>
  </conditionalFormatting>
  <conditionalFormatting sqref="B106">
    <cfRule type="duplicateValues" dxfId="85" priority="79"/>
    <cfRule type="duplicateValues" dxfId="84" priority="80"/>
  </conditionalFormatting>
  <conditionalFormatting sqref="B107:B108">
    <cfRule type="duplicateValues" dxfId="83" priority="77"/>
    <cfRule type="duplicateValues" dxfId="82" priority="78"/>
  </conditionalFormatting>
  <conditionalFormatting sqref="B109:B113">
    <cfRule type="duplicateValues" dxfId="81" priority="75"/>
    <cfRule type="duplicateValues" dxfId="80" priority="76"/>
  </conditionalFormatting>
  <conditionalFormatting sqref="B114">
    <cfRule type="duplicateValues" dxfId="79" priority="73"/>
    <cfRule type="duplicateValues" dxfId="78" priority="74"/>
  </conditionalFormatting>
  <conditionalFormatting sqref="B115:B116">
    <cfRule type="duplicateValues" dxfId="77" priority="71"/>
    <cfRule type="duplicateValues" dxfId="76" priority="72"/>
  </conditionalFormatting>
  <conditionalFormatting sqref="B117">
    <cfRule type="duplicateValues" dxfId="75" priority="69"/>
    <cfRule type="duplicateValues" dxfId="74" priority="70"/>
  </conditionalFormatting>
  <conditionalFormatting sqref="B118">
    <cfRule type="duplicateValues" dxfId="73" priority="67"/>
    <cfRule type="duplicateValues" dxfId="72" priority="68"/>
  </conditionalFormatting>
  <conditionalFormatting sqref="B119">
    <cfRule type="duplicateValues" dxfId="71" priority="65"/>
    <cfRule type="duplicateValues" dxfId="70" priority="66"/>
  </conditionalFormatting>
  <conditionalFormatting sqref="B120">
    <cfRule type="duplicateValues" dxfId="69" priority="63"/>
    <cfRule type="duplicateValues" dxfId="68" priority="64"/>
  </conditionalFormatting>
  <conditionalFormatting sqref="B121">
    <cfRule type="duplicateValues" dxfId="67" priority="61"/>
    <cfRule type="duplicateValues" dxfId="66" priority="62"/>
  </conditionalFormatting>
  <conditionalFormatting sqref="B122">
    <cfRule type="duplicateValues" dxfId="65" priority="59"/>
    <cfRule type="duplicateValues" dxfId="64" priority="60"/>
  </conditionalFormatting>
  <conditionalFormatting sqref="B123">
    <cfRule type="duplicateValues" dxfId="63" priority="57"/>
    <cfRule type="duplicateValues" dxfId="62" priority="58"/>
  </conditionalFormatting>
  <conditionalFormatting sqref="B158">
    <cfRule type="duplicateValues" dxfId="61" priority="55"/>
    <cfRule type="duplicateValues" dxfId="60" priority="56"/>
  </conditionalFormatting>
  <conditionalFormatting sqref="B283">
    <cfRule type="duplicateValues" dxfId="59" priority="53"/>
    <cfRule type="duplicateValues" dxfId="58" priority="54"/>
  </conditionalFormatting>
  <conditionalFormatting sqref="B284:B288">
    <cfRule type="duplicateValues" dxfId="57" priority="101"/>
    <cfRule type="duplicateValues" dxfId="56" priority="102"/>
  </conditionalFormatting>
  <conditionalFormatting sqref="B291">
    <cfRule type="duplicateValues" dxfId="55" priority="99"/>
    <cfRule type="duplicateValues" dxfId="54" priority="100"/>
  </conditionalFormatting>
  <conditionalFormatting sqref="B415">
    <cfRule type="duplicateValues" dxfId="53" priority="41"/>
    <cfRule type="duplicateValues" dxfId="52" priority="42"/>
  </conditionalFormatting>
  <conditionalFormatting sqref="B416:B418">
    <cfRule type="duplicateValues" dxfId="51" priority="43"/>
    <cfRule type="duplicateValues" dxfId="50" priority="44"/>
  </conditionalFormatting>
  <conditionalFormatting sqref="B419">
    <cfRule type="duplicateValues" dxfId="49" priority="45"/>
    <cfRule type="duplicateValues" dxfId="48" priority="46"/>
  </conditionalFormatting>
  <conditionalFormatting sqref="B420">
    <cfRule type="duplicateValues" dxfId="47" priority="47"/>
    <cfRule type="duplicateValues" dxfId="46" priority="48"/>
  </conditionalFormatting>
  <conditionalFormatting sqref="B421">
    <cfRule type="duplicateValues" dxfId="45" priority="49"/>
    <cfRule type="duplicateValues" dxfId="44" priority="50"/>
  </conditionalFormatting>
  <conditionalFormatting sqref="B422">
    <cfRule type="duplicateValues" dxfId="43" priority="51"/>
    <cfRule type="duplicateValues" dxfId="42" priority="52"/>
  </conditionalFormatting>
  <conditionalFormatting sqref="B487:B489">
    <cfRule type="duplicateValues" dxfId="41" priority="39"/>
    <cfRule type="duplicateValues" dxfId="40" priority="40"/>
  </conditionalFormatting>
  <conditionalFormatting sqref="B490:B496">
    <cfRule type="duplicateValues" dxfId="39" priority="37"/>
    <cfRule type="duplicateValues" dxfId="38" priority="38"/>
  </conditionalFormatting>
  <conditionalFormatting sqref="B499">
    <cfRule type="duplicateValues" dxfId="37" priority="35"/>
    <cfRule type="duplicateValues" dxfId="36" priority="36"/>
  </conditionalFormatting>
  <conditionalFormatting sqref="B574:B592">
    <cfRule type="duplicateValues" dxfId="35" priority="33"/>
    <cfRule type="duplicateValues" dxfId="34" priority="34"/>
  </conditionalFormatting>
  <conditionalFormatting sqref="B595">
    <cfRule type="duplicateValues" dxfId="33" priority="31"/>
    <cfRule type="duplicateValues" dxfId="32" priority="32"/>
  </conditionalFormatting>
  <conditionalFormatting sqref="B596">
    <cfRule type="duplicateValues" dxfId="31" priority="29"/>
    <cfRule type="duplicateValues" dxfId="30" priority="30"/>
  </conditionalFormatting>
  <conditionalFormatting sqref="B597:B605">
    <cfRule type="duplicateValues" dxfId="29" priority="27"/>
    <cfRule type="duplicateValues" dxfId="28" priority="28"/>
  </conditionalFormatting>
  <conditionalFormatting sqref="B625">
    <cfRule type="duplicateValues" dxfId="27" priority="25"/>
    <cfRule type="duplicateValues" dxfId="26" priority="26"/>
  </conditionalFormatting>
  <conditionalFormatting sqref="B627:B629">
    <cfRule type="duplicateValues" dxfId="25" priority="23"/>
    <cfRule type="duplicateValues" dxfId="24" priority="24"/>
  </conditionalFormatting>
  <conditionalFormatting sqref="B631">
    <cfRule type="duplicateValues" dxfId="23" priority="21"/>
    <cfRule type="duplicateValues" dxfId="22" priority="22"/>
  </conditionalFormatting>
  <conditionalFormatting sqref="B658">
    <cfRule type="duplicateValues" dxfId="21" priority="19"/>
    <cfRule type="duplicateValues" dxfId="20" priority="20"/>
  </conditionalFormatting>
  <conditionalFormatting sqref="B746">
    <cfRule type="duplicateValues" dxfId="19" priority="17"/>
    <cfRule type="duplicateValues" dxfId="18" priority="18"/>
  </conditionalFormatting>
  <conditionalFormatting sqref="B766:B769">
    <cfRule type="duplicateValues" dxfId="17" priority="15"/>
    <cfRule type="duplicateValues" dxfId="16" priority="16"/>
  </conditionalFormatting>
  <conditionalFormatting sqref="B770">
    <cfRule type="duplicateValues" dxfId="15" priority="13"/>
    <cfRule type="duplicateValues" dxfId="14" priority="14"/>
  </conditionalFormatting>
  <conditionalFormatting sqref="B812">
    <cfRule type="duplicateValues" dxfId="13" priority="11"/>
    <cfRule type="duplicateValues" dxfId="12" priority="12"/>
  </conditionalFormatting>
  <conditionalFormatting sqref="B813">
    <cfRule type="duplicateValues" dxfId="11" priority="9"/>
    <cfRule type="duplicateValues" dxfId="10" priority="10"/>
  </conditionalFormatting>
  <conditionalFormatting sqref="B815">
    <cfRule type="duplicateValues" dxfId="9" priority="7"/>
    <cfRule type="duplicateValues" dxfId="8" priority="8"/>
  </conditionalFormatting>
  <conditionalFormatting sqref="B887:B889">
    <cfRule type="duplicateValues" dxfId="7" priority="5"/>
    <cfRule type="duplicateValues" dxfId="6" priority="6"/>
  </conditionalFormatting>
  <conditionalFormatting sqref="B903:B904">
    <cfRule type="duplicateValues" dxfId="5" priority="3"/>
    <cfRule type="duplicateValues" dxfId="4" priority="4"/>
  </conditionalFormatting>
  <conditionalFormatting sqref="B988:B1007">
    <cfRule type="duplicateValues" dxfId="3" priority="1"/>
    <cfRule type="duplicateValues" dxfId="2" priority="2"/>
  </conditionalFormatting>
  <conditionalFormatting sqref="B1049:B1048576 B289:B290 B54:B60 B1:B30 B37:B42 B292:B414 B68:B99 B637:B657 B62 B64 B102:B105 B124:B157 B159:B282 B423:B486 B497:B498 B593:B594 B500:B573 B659:B745 B747:B765 B771:B811 B814 B816:B886 B890:B902 B1008:B1047 B45:B52 B33:B35 B905:B987 B606:B624">
    <cfRule type="duplicateValues" dxfId="1" priority="104"/>
    <cfRule type="duplicateValues" dxfId="0" priority="105"/>
  </conditionalFormatting>
  <dataValidations disablePrompts="1" count="118">
    <dataValidation type="list" allowBlank="1" showInputMessage="1" showErrorMessage="1" sqref="F288 F1017 F774 F661:F663 F632:F635 F607:F608 F500">
      <formula1>$IX$4:$IX$31</formula1>
    </dataValidation>
    <dataValidation type="list" allowBlank="1" showInputMessage="1" showErrorMessage="1" sqref="F127:F131">
      <formula1>$IX$4:$IX$32</formula1>
    </dataValidation>
    <dataValidation type="list" allowBlank="1" showInputMessage="1" showErrorMessage="1" sqref="F132:F134">
      <formula1>$IX$4:$IX$30</formula1>
    </dataValidation>
    <dataValidation type="list" allowBlank="1" showInputMessage="1" showErrorMessage="1" sqref="K33:K35">
      <formula1>$IU$4:$IU$10</formula1>
    </dataValidation>
    <dataValidation type="list" allowBlank="1" showInputMessage="1" showErrorMessage="1" sqref="F33">
      <formula1>$IX$4:$IX$38</formula1>
    </dataValidation>
    <dataValidation type="list" allowBlank="1" showInputMessage="1" showErrorMessage="1" sqref="AB611:AB621">
      <formula1>$IN$14:$IN$62</formula1>
    </dataValidation>
    <dataValidation type="list" allowBlank="1" showInputMessage="1" showErrorMessage="1" sqref="AA611:AA621">
      <formula1>$IM$14:$IM$62</formula1>
    </dataValidation>
    <dataValidation type="list" allowBlank="1" showInputMessage="1" showErrorMessage="1" sqref="F48:G48">
      <formula1>$IO$4:$IO$103</formula1>
    </dataValidation>
    <dataValidation type="list" allowBlank="1" showInputMessage="1" showErrorMessage="1" sqref="F621:G621 F617:G617">
      <formula1>$IO$14:$IO$103</formula1>
    </dataValidation>
    <dataValidation type="list" allowBlank="1" showInputMessage="1" showErrorMessage="1" sqref="J37 J101:J134 J62:J66 J3:J35">
      <formula1>$HZ$1:$HZ$102</formula1>
    </dataValidation>
    <dataValidation type="list" allowBlank="1" showInputMessage="1" showErrorMessage="1" sqref="F151:G155">
      <formula1>$IG$1:$IG$102</formula1>
    </dataValidation>
    <dataValidation type="list" allowBlank="1" showInputMessage="1" showErrorMessage="1" sqref="K168:M169">
      <formula1>$IN$5:$IN$102</formula1>
    </dataValidation>
    <dataValidation type="list" allowBlank="1" showInputMessage="1" showErrorMessage="1" sqref="K407:M411 L414:L425 K414:K427 M414:M422">
      <formula1>$IC$1:$IC$102</formula1>
    </dataValidation>
    <dataValidation type="list" allowBlank="1" showInputMessage="1" showErrorMessage="1" sqref="F161:F167">
      <formula1>$IQ$5:$IQ$62</formula1>
    </dataValidation>
    <dataValidation type="list" allowBlank="1" showInputMessage="1" showErrorMessage="1" sqref="F177:G181 F170:F172">
      <formula1>$IO$3:$IO$104</formula1>
    </dataValidation>
    <dataValidation type="list" allowBlank="1" showInputMessage="1" showErrorMessage="1" sqref="F567 F561">
      <formula1>$IF$1:$IF$104</formula1>
    </dataValidation>
    <dataValidation type="list" allowBlank="1" showInputMessage="1" showErrorMessage="1" sqref="K920:M921">
      <formula1>$IG$3:$IG$62</formula1>
    </dataValidation>
    <dataValidation type="list" allowBlank="1" showInputMessage="1" showErrorMessage="1" sqref="F258:F266">
      <formula1>$IP$5:$IP$76</formula1>
    </dataValidation>
    <dataValidation type="list" allowBlank="1" showInputMessage="1" showErrorMessage="1" sqref="F740:F770 F775:G775">
      <formula1>$IF$1:$IF$102</formula1>
    </dataValidation>
    <dataValidation type="list" allowBlank="1" showInputMessage="1" showErrorMessage="1" sqref="F137:G139">
      <formula1>$IQ$3:$IQ$7</formula1>
    </dataValidation>
    <dataValidation type="list" allowBlank="1" showInputMessage="1" showErrorMessage="1" sqref="F623:G624 H635 H636:I636 H625:H633">
      <formula1>$IS$1:$IS$10</formula1>
    </dataValidation>
    <dataValidation type="list" allowBlank="1" showInputMessage="1" showErrorMessage="1" sqref="K623:M623">
      <formula1>$IP$1:$IP$3</formula1>
    </dataValidation>
    <dataValidation type="list" allowBlank="1" showInputMessage="1" showErrorMessage="1" sqref="F1020:F1025">
      <formula1>$IP$4:$IP$5</formula1>
    </dataValidation>
    <dataValidation type="list" allowBlank="1" showInputMessage="1" showErrorMessage="1" sqref="AA62:AA66 AA11:AA15 AA17 AA19:AA20 AA102:AA134">
      <formula1>$IJ$3:$IJ$3</formula1>
    </dataValidation>
    <dataValidation type="list" allowBlank="1" showInputMessage="1" showErrorMessage="1" sqref="AB62:AB66 H611:H616 H618:H619 AB11:AB15 AB17 AB19:AB20 AB102:AB134">
      <formula1>$IK$3:$IK$3</formula1>
    </dataValidation>
    <dataValidation type="list" allowBlank="1" showInputMessage="1" showErrorMessage="1" sqref="AA920:AA921 H13:H15 H17">
      <formula1>$IH$3:$IH$4</formula1>
    </dataValidation>
    <dataValidation type="list" allowBlank="1" showInputMessage="1" showErrorMessage="1" sqref="AB47 AB1037:AB1038 AB1042:AB1046">
      <formula1>$IN$3:$IN$3</formula1>
    </dataValidation>
    <dataValidation type="list" allowBlank="1" showInputMessage="1" showErrorMessage="1" sqref="AA47 AA1037:AA1038 AA1042:AA1046">
      <formula1>$IM$3:$IM$3</formula1>
    </dataValidation>
    <dataValidation type="list" allowBlank="1" showInputMessage="1" showErrorMessage="1" sqref="AB48 AA58:AA59">
      <formula1>$IN$4:$IN$4</formula1>
    </dataValidation>
    <dataValidation type="list" allowBlank="1" showInputMessage="1" showErrorMessage="1" sqref="AA48">
      <formula1>$IM$4:$IM$4</formula1>
    </dataValidation>
    <dataValidation type="list" allowBlank="1" showInputMessage="1" showErrorMessage="1" sqref="H620:H621 H617 H47">
      <formula1>$IK$3:$IK$5</formula1>
    </dataValidation>
    <dataValidation type="list" allowBlank="1" showInputMessage="1" showErrorMessage="1" sqref="AA54">
      <formula1>$IL$5:$IL$9</formula1>
    </dataValidation>
    <dataValidation type="list" allowBlank="1" showInputMessage="1" showErrorMessage="1" sqref="AB54 H161:H169">
      <formula1>$IM$5:$IM$9</formula1>
    </dataValidation>
    <dataValidation type="list" allowBlank="1" showInputMessage="1" showErrorMessage="1" sqref="H54:I54">
      <formula1>$IJ$5:$IJ$8</formula1>
    </dataValidation>
    <dataValidation type="list" allowBlank="1" showInputMessage="1" showErrorMessage="1" sqref="K48:M48">
      <formula1>$IL$4:$IL$6</formula1>
    </dataValidation>
    <dataValidation type="list" allowBlank="1" showInputMessage="1" showErrorMessage="1" sqref="K47:M47">
      <formula1>$IL$3:$IL$6</formula1>
    </dataValidation>
    <dataValidation type="list" allowBlank="1" showInputMessage="1" showErrorMessage="1" sqref="J54:M54">
      <formula1>$IK$5:$IK$9</formula1>
    </dataValidation>
    <dataValidation type="list" allowBlank="1" showInputMessage="1" showErrorMessage="1" sqref="K58:M59">
      <formula1>$IM$4:$IM$7</formula1>
    </dataValidation>
    <dataValidation type="list" allowBlank="1" showInputMessage="1" showErrorMessage="1" sqref="H59">
      <formula1>$IL$4:$IL$5</formula1>
    </dataValidation>
    <dataValidation type="list" allowBlank="1" showInputMessage="1" showErrorMessage="1" sqref="AB58:AB59">
      <formula1>$IO$4:$IO$4</formula1>
    </dataValidation>
    <dataValidation type="list" allowBlank="1" showInputMessage="1" showErrorMessage="1" sqref="K89:M92">
      <formula1>$II$1:$II$8</formula1>
    </dataValidation>
    <dataValidation type="list" allowBlank="1" showInputMessage="1" showErrorMessage="1" sqref="F140:G140">
      <formula1>$IH$1:$IH$1</formula1>
    </dataValidation>
    <dataValidation type="list" allowBlank="1" showInputMessage="1" showErrorMessage="1" sqref="K151:K155 L151:L153 M151:M155">
      <formula1>$ID$1:$ID$3</formula1>
    </dataValidation>
    <dataValidation type="list" allowBlank="1" showInputMessage="1" showErrorMessage="1" sqref="H151:H152 F653:F655 H154:H155">
      <formula1>$IC$1:$IC$1</formula1>
    </dataValidation>
    <dataValidation type="list" allowBlank="1" showInputMessage="1" showErrorMessage="1" sqref="K143:M148">
      <formula1>$IM$3:$IM$7</formula1>
    </dataValidation>
    <dataValidation type="list" allowBlank="1" showInputMessage="1" showErrorMessage="1" sqref="K611:M616 H143:H148 K618:M619">
      <formula1>$IL$3:$IL$3</formula1>
    </dataValidation>
    <dataValidation type="list" allowBlank="1" showInputMessage="1" showErrorMessage="1" sqref="AB161:AB169">
      <formula1>$IP$5:$IP$6</formula1>
    </dataValidation>
    <dataValidation type="list" allowBlank="1" showInputMessage="1" showErrorMessage="1" sqref="AA161:AA169 AB258:AB266">
      <formula1>$IO$5:$IO$6</formula1>
    </dataValidation>
    <dataValidation type="list" allowBlank="1" showInputMessage="1" showErrorMessage="1" sqref="K161:M167">
      <formula1>$IN$5:$IN$8</formula1>
    </dataValidation>
    <dataValidation type="list" allowBlank="1" showInputMessage="1" showErrorMessage="1" sqref="F267:F269">
      <formula1>$IP$5:$IP$5</formula1>
    </dataValidation>
    <dataValidation type="list" allowBlank="1" showInputMessage="1" showErrorMessage="1" sqref="AA258:AA266">
      <formula1>$IN$5:$IN$6</formula1>
    </dataValidation>
    <dataValidation type="list" allowBlank="1" showInputMessage="1" showErrorMessage="1" sqref="H264:H265">
      <formula1>$IL$5:$IL$8</formula1>
    </dataValidation>
    <dataValidation type="list" allowBlank="1" showInputMessage="1" showErrorMessage="1" sqref="F274:F275 F251:F255 F201:F245">
      <formula1>$IP$3:$IP$3</formula1>
    </dataValidation>
    <dataValidation type="list" allowBlank="1" showInputMessage="1" showErrorMessage="1" sqref="H406:H413">
      <formula1>$IB$1:$IB$6</formula1>
    </dataValidation>
    <dataValidation type="list" allowBlank="1" showInputMessage="1" showErrorMessage="1" sqref="AB294:AB353 AB361:AB404">
      <formula1>$IN$73:$IN$73</formula1>
    </dataValidation>
    <dataValidation type="list" allowBlank="1" showInputMessage="1" showErrorMessage="1" sqref="AA294:AA353 AA361:AA404">
      <formula1>$IM$73:$IM$73</formula1>
    </dataValidation>
    <dataValidation type="list" allowBlank="1" showInputMessage="1" showErrorMessage="1" sqref="K294:M353 K361:M404">
      <formula1>$IL$73:$IL$75</formula1>
    </dataValidation>
    <dataValidation type="list" allowBlank="1" showInputMessage="1" showErrorMessage="1" sqref="H294:H353 H361:H404">
      <formula1>$IK$73:$IK$74</formula1>
    </dataValidation>
    <dataValidation type="list" allowBlank="1" showInputMessage="1" showErrorMessage="1" sqref="K484:M484 L486:L499 M486:M500 K486:K500 K561:M561">
      <formula1>$IC$1:$IC$5</formula1>
    </dataValidation>
    <dataValidation type="list" allowBlank="1" showInputMessage="1" showErrorMessage="1" sqref="F430:F467 F426:F427 F470:F481">
      <formula1>$IO$26:$IO$28</formula1>
    </dataValidation>
    <dataValidation type="list" allowBlank="1" showInputMessage="1" showErrorMessage="1" sqref="H563 H561 H565">
      <formula1>$IB$1:$IB$3</formula1>
    </dataValidation>
    <dataValidation type="list" allowBlank="1" showInputMessage="1" showErrorMessage="1" sqref="H568:H569 H566">
      <formula1>$IB$1:$IB$4</formula1>
    </dataValidation>
    <dataValidation type="list" allowBlank="1" showInputMessage="1" showErrorMessage="1" sqref="H570:H609">
      <formula1>$IB$1:$IB$1</formula1>
    </dataValidation>
    <dataValidation type="list" allowBlank="1" showInputMessage="1" showErrorMessage="1" sqref="J775 L609:M609 L570:L606 K570:K609 L745:L770 M745:M775 K745:K775 K742:M742 M570:M592 K740:M740 J609 L775">
      <formula1>$IC$1:$IC$3</formula1>
    </dataValidation>
    <dataValidation type="list" allowBlank="1" showInputMessage="1" showErrorMessage="1" sqref="K620:M621 K617:M617">
      <formula1>$IL$3:$IL$9</formula1>
    </dataValidation>
    <dataValidation type="list" allowBlank="1" showInputMessage="1" showErrorMessage="1" sqref="F611:G616 F618:G619">
      <formula1>$IO$3:$IO$9</formula1>
    </dataValidation>
    <dataValidation type="list" allowBlank="1" showInputMessage="1" showErrorMessage="1" sqref="K647:M648">
      <formula1>$II$3:$II$3</formula1>
    </dataValidation>
    <dataValidation type="list" allowBlank="1" showInputMessage="1" showErrorMessage="1" sqref="F876:F885 F771:F773 F925 F887:F910">
      <formula1>$IF$1:$IF$6</formula1>
    </dataValidation>
    <dataValidation type="list" allowBlank="1" showInputMessage="1" showErrorMessage="1" sqref="F886 G887:G889">
      <formula1>$IF$1:$IF$8</formula1>
    </dataValidation>
    <dataValidation type="list" allowBlank="1" showInputMessage="1" showErrorMessage="1" sqref="F854:F873 F822:F851">
      <formula1>$IO$21:$IO$24</formula1>
    </dataValidation>
    <dataValidation type="list" allowBlank="1" showInputMessage="1" showErrorMessage="1" sqref="K854:M873 K822:M851">
      <formula1>$IL$21:$IL$21</formula1>
    </dataValidation>
    <dataValidation type="list" allowBlank="1" showInputMessage="1" showErrorMessage="1" sqref="H822:H851 H854:H872">
      <formula1>$IK$21:$IK$21</formula1>
    </dataValidation>
    <dataValidation type="list" allowBlank="1" showInputMessage="1" showErrorMessage="1" sqref="F913:F919 F924">
      <formula1>$IJ$3:$IJ$8</formula1>
    </dataValidation>
    <dataValidation type="list" allowBlank="1" showInputMessage="1" showErrorMessage="1" sqref="AB920:AB921">
      <formula1>$II$3:$II$4</formula1>
    </dataValidation>
    <dataValidation type="list" allowBlank="1" showInputMessage="1" showErrorMessage="1" sqref="H920:H921">
      <formula1>$IF$3:$IF$7</formula1>
    </dataValidation>
    <dataValidation type="list" allowBlank="1" showInputMessage="1" showErrorMessage="1" sqref="AB1015:AB1017">
      <formula1>$IL$5:$IL$6</formula1>
    </dataValidation>
    <dataValidation type="list" allowBlank="1" showInputMessage="1" showErrorMessage="1" sqref="K1012:M1012">
      <formula1>$IM$5:$IM$10</formula1>
    </dataValidation>
    <dataValidation type="list" allowBlank="1" showInputMessage="1" showErrorMessage="1" sqref="AA1012">
      <formula1>$IN$5:$IN$5</formula1>
    </dataValidation>
    <dataValidation type="list" allowBlank="1" showInputMessage="1" showErrorMessage="1" sqref="AB1012">
      <formula1>$IO$5:$IO$5</formula1>
    </dataValidation>
    <dataValidation type="list" allowBlank="1" showInputMessage="1" showErrorMessage="1" sqref="H1015:H1017">
      <formula1>$II$5:$II$9</formula1>
    </dataValidation>
    <dataValidation type="list" allowBlank="1" showInputMessage="1" showErrorMessage="1" sqref="AA1015:AA1017">
      <formula1>$IK$5:$IK$6</formula1>
    </dataValidation>
    <dataValidation type="list" allowBlank="1" showInputMessage="1" showErrorMessage="1" sqref="H1037:H1038 H1045:H1046 H1042">
      <formula1>$IK$3:$IK$6</formula1>
    </dataValidation>
    <dataValidation type="list" allowBlank="1" showInputMessage="1" showErrorMessage="1" sqref="F1033:F1036 F1039:F1041">
      <formula1>$IO$12:$IO$12</formula1>
    </dataValidation>
    <dataValidation type="list" allowBlank="1" showInputMessage="1" showErrorMessage="1" sqref="F1042:F1046 F1037:F1038">
      <formula1>$IO$12:$IO$17</formula1>
    </dataValidation>
    <dataValidation type="list" allowBlank="1" showInputMessage="1" showErrorMessage="1" sqref="F294:F353 F361:F404">
      <formula1>$IO$73:$IO$83</formula1>
    </dataValidation>
    <dataValidation type="list" allowBlank="1" showInputMessage="1" showErrorMessage="1" sqref="F354:F359">
      <formula1>$IO$73:$IO$76</formula1>
    </dataValidation>
    <dataValidation type="list" allowBlank="1" showInputMessage="1" showErrorMessage="1" sqref="G489 F609:G609 F570:F605 G594:G603">
      <formula1>$IF$1:$IF$14</formula1>
    </dataValidation>
    <dataValidation type="list" allowBlank="1" showInputMessage="1" showErrorMessage="1" sqref="AA177:AA181">
      <formula1>$IM$3:$IM$11</formula1>
    </dataValidation>
    <dataValidation type="list" allowBlank="1" showInputMessage="1" showErrorMessage="1" sqref="AB177:AB181">
      <formula1>$IN$3:$IN$11</formula1>
    </dataValidation>
    <dataValidation type="list" allowBlank="1" showInputMessage="1" showErrorMessage="1" sqref="H177:H181">
      <formula1>$IK$3:$IK$14</formula1>
    </dataValidation>
    <dataValidation type="list" allowBlank="1" showInputMessage="1" showErrorMessage="1" sqref="K258:M266">
      <formula1>$IM$5:$IM$11</formula1>
    </dataValidation>
    <dataValidation type="list" allowBlank="1" showInputMessage="1" showErrorMessage="1" sqref="K1015:K1017 L1015:L1016 M1015:M1017">
      <formula1>$IJ$5:$IJ$12</formula1>
    </dataValidation>
    <dataValidation type="list" allowBlank="1" showInputMessage="1" showErrorMessage="1" sqref="K1042:M1046 K1037:M1038">
      <formula1>$IL$3:$IL$13</formula1>
    </dataValidation>
    <dataValidation type="list" allowBlank="1" showInputMessage="1" showErrorMessage="1" sqref="F11:G12 F102:F126 G102:G134 F15:G15 F17:G17 F62:G64 G65:G66 F19:F20">
      <formula1>$IL$3:$IL$15</formula1>
    </dataValidation>
    <dataValidation type="list" allowBlank="1" showInputMessage="1" showErrorMessage="1" sqref="F47:G47">
      <formula1>$IO$3:$IO$16</formula1>
    </dataValidation>
    <dataValidation type="list" allowBlank="1" showInputMessage="1" showErrorMessage="1" sqref="K177:M181">
      <formula1>$IL$3:$IL$16</formula1>
    </dataValidation>
    <dataValidation type="list" allowBlank="1" showInputMessage="1" showErrorMessage="1" sqref="F620:G620">
      <formula1>$IO$14:$IO$19</formula1>
    </dataValidation>
    <dataValidation type="list" allowBlank="1" showInputMessage="1" showErrorMessage="1" sqref="F143:G148">
      <formula1>$IP$3:$IP$18</formula1>
    </dataValidation>
    <dataValidation type="list" allowBlank="1" showInputMessage="1" showErrorMessage="1" sqref="G488 F484:F499 F562">
      <formula1>$IF$1:$IF$18</formula1>
    </dataValidation>
    <dataValidation type="list" allowBlank="1" showInputMessage="1" showErrorMessage="1" sqref="F563:F565">
      <formula1>$IF$1:$IF$19</formula1>
    </dataValidation>
    <dataValidation type="list" allowBlank="1" showInputMessage="1" showErrorMessage="1" sqref="K799:M810 K795:M796 K777:M793">
      <formula1>$IL$105:$IL$105</formula1>
    </dataValidation>
    <dataValidation type="list" allowBlank="1" showInputMessage="1" showErrorMessage="1" sqref="H795:H796 H777:H793 H799:H804">
      <formula1>$IK$105:$IK$105</formula1>
    </dataValidation>
    <dataValidation type="list" allowBlank="1" showInputMessage="1" showErrorMessage="1" sqref="F799:F810 F793 F777:F791 F795:F796">
      <formula1>$IO$20:$IO$20</formula1>
    </dataValidation>
    <dataValidation type="list" allowBlank="1" showInputMessage="1" showErrorMessage="1" sqref="F414:F425">
      <formula1>$IF$1:$IF$27</formula1>
    </dataValidation>
    <dataValidation type="list" allowBlank="1" showInputMessage="1" showErrorMessage="1" sqref="F28:G28">
      <formula1>$IC$1:$IC$25</formula1>
    </dataValidation>
    <dataValidation type="list" allowBlank="1" showInputMessage="1" showErrorMessage="1" sqref="F21:G23 F34:G35 F114:F126 G114:G134 G29:G33 F37:G37 F29:F32">
      <formula1>$IC$1:$IC$26</formula1>
    </dataValidation>
    <dataValidation type="list" allowBlank="1" showInputMessage="1" showErrorMessage="1" sqref="F54:G54">
      <formula1>$IN$5:$IN$20</formula1>
    </dataValidation>
    <dataValidation type="list" allowBlank="1" showInputMessage="1" showErrorMessage="1" sqref="F58:G59">
      <formula1>$IP$4:$IP$24</formula1>
    </dataValidation>
    <dataValidation type="list" allowBlank="1" showInputMessage="1" showErrorMessage="1" sqref="F89:G91 F100:F101">
      <formula1>$IL$1:$IL$22</formula1>
    </dataValidation>
    <dataValidation type="list" allowBlank="1" showInputMessage="1" showErrorMessage="1" sqref="F92:G92">
      <formula1>$IL$1:$IL$21</formula1>
    </dataValidation>
    <dataValidation type="list" allowBlank="1" showInputMessage="1" showErrorMessage="1" sqref="F168:F169">
      <formula1>$IQ$5:$IQ$25</formula1>
    </dataValidation>
    <dataValidation type="list" allowBlank="1" showInputMessage="1" showErrorMessage="1" sqref="F406:F413">
      <formula1>$IF$1:$IF$29</formula1>
    </dataValidation>
    <dataValidation type="list" allowBlank="1" showInputMessage="1" showErrorMessage="1" sqref="F568:F569 F566">
      <formula1>$IF$1:$IF$20</formula1>
    </dataValidation>
    <dataValidation type="list" allowBlank="1" showInputMessage="1" showErrorMessage="1" sqref="F647:F648">
      <formula1>$IL$3:$IL$20</formula1>
    </dataValidation>
    <dataValidation type="list" allowBlank="1" showInputMessage="1" showErrorMessage="1" sqref="F920:F921">
      <formula1>$IJ$3:$IJ$22</formula1>
    </dataValidation>
    <dataValidation type="list" allowBlank="1" showInputMessage="1" showErrorMessage="1" sqref="F1012">
      <formula1>$IP$5:$IP$27</formula1>
    </dataValidation>
    <dataValidation type="list" allowBlank="1" showInputMessage="1" showErrorMessage="1" sqref="F1015:F1016">
      <formula1>$IM$5:$IM$30</formula1>
    </dataValidation>
    <dataValidation type="list" allowBlank="1" showInputMessage="1" showErrorMessage="1" sqref="Q19 AA3:AB10 AA18:AB18 F24:G27 AA1039:AB1041 K1033:M1036 K1021:M1025 AA1029:AB1029 K928:M951 H706:H735 K963:M963 AA953:AB960 F928:F951 K955:M961 K913:M919 AA924:AB925 AA913:AB919 K794:M796 AA822:AB851 Q799 Q806:Q807 Q778:Q796 K666:M703 AA777:AB796 AA799:AB810 Q706:Q711 Q723:Q726 AA706:AB735 K706:M735 AA666:AB703 F558:F559 K650:M651 AA650:AB651 H656 H650:H651 K558:M559 AA638:AB648 Q618:Q619 Q612:Q613 AA558:AB559 AA470:AB482 K430:M468 F706:F735 F698:F703 K638:M648 K267:M269 Q361:Q362 Q366:Q367 AA354:AB359 F3:G10 K274:M275 K280:M281 AA267:AB269 AA274:AB275 H274:H275 K201:M257 F191:G191 F193:G194 F188:G189 F182:G184 K182:M198 AA175:AB176 AA182:AB198 F197:G198 AA143:AB148 F93:G101 K94:M96 J98:M98 Q58:Q59 AA55:AB57 Q46:Q48 AA46:AB46 AA854:AB873 F39:G39 K175:M176 AA201:AB257 K1029:M1029 AA1033:AB1036 AA928:AB951 AA1020:AB1025 H928:H941 K953:M953 H354:H359 K354:M359 AA430:AB467 K470:M482 F13:H15 J42:M43 F175:H176 M3:M35 H182:H198 H3:H4 H56:H57 H255 H470:H482 H201:H242 F666:F696 F650:F651 H639:H648 H913:H919 H885 H924 H1020:H1025 H1029 H1033:H1036 K1039:M1041 H137:H139 K653:M653 K876:M876 H737 K879:M880 H794:H796 H503:H555 F256:F257 F278:F282 K55:M57 Q54 F46:H46 K102:M134 N124:N134 AA137:AB139 AA62:AB66 AA13:AB15 F953:F981 AA69:AB92 K76:M91 J69:M75 H69:H72 J76:J97 F60:G64 Q4:Q15 F482 K137:M140 H1039:H1041 K62:L66 M63:M66 F18 G62:G66 F69:G91 J99:J100 K37:M37 K46:M46 K40:M40 AA39:AB39 J38:J39 H42 J39:M39 AA42:AB43 H430:H467 H558:H559 F638:F648 H170:H172 H666:H703 F794:F796 F55:G57 F42:G43 F503:F555 AA503:AB555 K503:M556 K886:M910 F664 K924:M925 K965:M981 L771:L773 L3:L32 F656:F660 H634">
      <formula1>#REF!</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Invent MME Jul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 Cordero Arguedas</dc:creator>
  <cp:lastModifiedBy>Gerardo Cordero Arguedas</cp:lastModifiedBy>
  <dcterms:created xsi:type="dcterms:W3CDTF">2024-09-12T13:52:54Z</dcterms:created>
  <dcterms:modified xsi:type="dcterms:W3CDTF">2024-09-12T14:29:33Z</dcterms:modified>
</cp:coreProperties>
</file>